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K53" i="26" l="1"/>
  <c r="J53" i="26"/>
  <c r="K52" i="26"/>
  <c r="J52" i="26"/>
  <c r="K51" i="26"/>
  <c r="J51" i="26"/>
  <c r="H53" i="26"/>
  <c r="G53" i="26"/>
  <c r="H52" i="26"/>
  <c r="G52" i="26"/>
  <c r="H51" i="26"/>
  <c r="G51" i="26"/>
  <c r="N20" i="26"/>
  <c r="N19" i="26"/>
  <c r="N18" i="26"/>
  <c r="N17" i="26"/>
  <c r="N16" i="26"/>
  <c r="N15" i="26"/>
  <c r="C9" i="18" l="1"/>
  <c r="J209" i="27" l="1"/>
  <c r="I209" i="27"/>
  <c r="H209" i="27"/>
  <c r="K208" i="27"/>
  <c r="G208" i="27"/>
  <c r="K207" i="27"/>
  <c r="G207" i="27"/>
  <c r="K206" i="27"/>
  <c r="G206" i="27"/>
  <c r="K205" i="27"/>
  <c r="G205" i="27"/>
  <c r="J196" i="27"/>
  <c r="H196" i="27"/>
  <c r="I195" i="27" s="1"/>
  <c r="K195" i="27"/>
  <c r="K194" i="27"/>
  <c r="I194" i="27"/>
  <c r="K193" i="27"/>
  <c r="K192" i="27"/>
  <c r="I192" i="27"/>
  <c r="K191" i="27"/>
  <c r="K190" i="27"/>
  <c r="I190" i="27"/>
  <c r="K189" i="27"/>
  <c r="K188" i="27"/>
  <c r="I188" i="27"/>
  <c r="J179" i="27"/>
  <c r="H179" i="27"/>
  <c r="I178" i="27" s="1"/>
  <c r="K178" i="27"/>
  <c r="K177" i="27"/>
  <c r="K176" i="27"/>
  <c r="K175" i="27"/>
  <c r="J160" i="27"/>
  <c r="I160" i="27"/>
  <c r="G160" i="27" s="1"/>
  <c r="H160" i="27"/>
  <c r="K159" i="27"/>
  <c r="G159" i="27"/>
  <c r="K158" i="27"/>
  <c r="C150" i="27" s="1"/>
  <c r="G158" i="27"/>
  <c r="K157" i="27"/>
  <c r="G157" i="27"/>
  <c r="K156" i="27"/>
  <c r="K160" i="27" s="1"/>
  <c r="G156" i="27"/>
  <c r="J147" i="27"/>
  <c r="K147" i="27" s="1"/>
  <c r="H147" i="27"/>
  <c r="K146" i="27"/>
  <c r="I146" i="27"/>
  <c r="K145" i="27"/>
  <c r="I145" i="27"/>
  <c r="K144" i="27"/>
  <c r="I144" i="27"/>
  <c r="K143" i="27"/>
  <c r="I143" i="27"/>
  <c r="K142" i="27"/>
  <c r="I142" i="27"/>
  <c r="K141" i="27"/>
  <c r="I141" i="27"/>
  <c r="K140" i="27"/>
  <c r="I140" i="27"/>
  <c r="C133" i="27" s="1"/>
  <c r="K139" i="27"/>
  <c r="I139" i="27"/>
  <c r="J130" i="27"/>
  <c r="H130" i="27"/>
  <c r="I129" i="27" s="1"/>
  <c r="K129" i="27"/>
  <c r="K128" i="27"/>
  <c r="K127" i="27"/>
  <c r="K126" i="27"/>
  <c r="J111" i="27"/>
  <c r="K111" i="27" s="1"/>
  <c r="I111" i="27"/>
  <c r="H111" i="27"/>
  <c r="K110" i="27"/>
  <c r="G110" i="27"/>
  <c r="K109" i="27"/>
  <c r="G109" i="27"/>
  <c r="K108" i="27"/>
  <c r="G108" i="27"/>
  <c r="K107" i="27"/>
  <c r="G107" i="27"/>
  <c r="J98" i="27"/>
  <c r="K98" i="27" s="1"/>
  <c r="H98" i="27"/>
  <c r="K97" i="27"/>
  <c r="I97" i="27"/>
  <c r="K96" i="27"/>
  <c r="I96" i="27"/>
  <c r="K95" i="27"/>
  <c r="I95" i="27"/>
  <c r="K94" i="27"/>
  <c r="I94" i="27"/>
  <c r="K93" i="27"/>
  <c r="I93" i="27"/>
  <c r="K92" i="27"/>
  <c r="I92" i="27"/>
  <c r="K91" i="27"/>
  <c r="I91" i="27"/>
  <c r="C84" i="27" s="1"/>
  <c r="K90" i="27"/>
  <c r="I90" i="27"/>
  <c r="J81" i="27"/>
  <c r="H81" i="27"/>
  <c r="I80" i="27" s="1"/>
  <c r="K80" i="27"/>
  <c r="K79" i="27"/>
  <c r="K78" i="27"/>
  <c r="K77" i="27"/>
  <c r="J62" i="27"/>
  <c r="K58" i="27" s="1"/>
  <c r="I62" i="27"/>
  <c r="G62" i="27" s="1"/>
  <c r="H62" i="27"/>
  <c r="G61" i="27"/>
  <c r="K60" i="27"/>
  <c r="G60" i="27"/>
  <c r="G59" i="27"/>
  <c r="M58" i="27"/>
  <c r="G58" i="27"/>
  <c r="J49" i="27"/>
  <c r="H49" i="27"/>
  <c r="I48" i="27" s="1"/>
  <c r="K48" i="27"/>
  <c r="K47" i="27"/>
  <c r="K46" i="27"/>
  <c r="K45" i="27"/>
  <c r="K44" i="27"/>
  <c r="K43" i="27"/>
  <c r="K42" i="27"/>
  <c r="K41" i="27"/>
  <c r="J32" i="27"/>
  <c r="H32" i="27"/>
  <c r="I31" i="27" s="1"/>
  <c r="K31" i="27"/>
  <c r="K30" i="27"/>
  <c r="K29" i="27"/>
  <c r="K28" i="27"/>
  <c r="K19" i="27"/>
  <c r="L19" i="27" s="1"/>
  <c r="J19" i="27"/>
  <c r="H19" i="27"/>
  <c r="G19" i="27"/>
  <c r="L18" i="27"/>
  <c r="I18" i="27"/>
  <c r="L17" i="27"/>
  <c r="M17" i="27" s="1"/>
  <c r="I17" i="27"/>
  <c r="L16" i="27"/>
  <c r="I16" i="27"/>
  <c r="J209" i="21"/>
  <c r="I209" i="21"/>
  <c r="G209" i="21" s="1"/>
  <c r="H209" i="21"/>
  <c r="K208" i="21"/>
  <c r="G208" i="21"/>
  <c r="K207" i="21"/>
  <c r="C199" i="21" s="1"/>
  <c r="G207" i="21"/>
  <c r="K206" i="21"/>
  <c r="G206" i="21"/>
  <c r="K205" i="21"/>
  <c r="K209" i="21" s="1"/>
  <c r="G205" i="21"/>
  <c r="J196" i="21"/>
  <c r="K196" i="21" s="1"/>
  <c r="H196" i="21"/>
  <c r="K195" i="21"/>
  <c r="I195" i="21"/>
  <c r="K194" i="21"/>
  <c r="I194" i="21"/>
  <c r="K193" i="21"/>
  <c r="I193" i="21"/>
  <c r="K192" i="21"/>
  <c r="I192" i="21"/>
  <c r="K191" i="21"/>
  <c r="I191" i="21"/>
  <c r="K190" i="21"/>
  <c r="I190" i="21"/>
  <c r="K189" i="21"/>
  <c r="I189" i="21"/>
  <c r="C182" i="21" s="1"/>
  <c r="K188" i="21"/>
  <c r="I188" i="21"/>
  <c r="J179" i="21"/>
  <c r="H179" i="21"/>
  <c r="I178" i="21" s="1"/>
  <c r="K178" i="21"/>
  <c r="K177" i="21"/>
  <c r="I177" i="21"/>
  <c r="K176" i="21"/>
  <c r="K175" i="21"/>
  <c r="I175" i="21"/>
  <c r="J160" i="21"/>
  <c r="I160" i="21"/>
  <c r="G160" i="21" s="1"/>
  <c r="H160" i="21"/>
  <c r="K159" i="21"/>
  <c r="G159" i="21"/>
  <c r="K158" i="21"/>
  <c r="C150" i="21" s="1"/>
  <c r="G158" i="21"/>
  <c r="K157" i="21"/>
  <c r="G157" i="21"/>
  <c r="K156" i="21"/>
  <c r="K160" i="21" s="1"/>
  <c r="G156" i="21"/>
  <c r="J147" i="21"/>
  <c r="K147" i="21" s="1"/>
  <c r="H147" i="21"/>
  <c r="K146" i="21"/>
  <c r="I146" i="21"/>
  <c r="K145" i="21"/>
  <c r="I145" i="21"/>
  <c r="K144" i="21"/>
  <c r="I144" i="21"/>
  <c r="K143" i="21"/>
  <c r="I143" i="21"/>
  <c r="K142" i="21"/>
  <c r="I142" i="21"/>
  <c r="K141" i="21"/>
  <c r="I141" i="21"/>
  <c r="K140" i="21"/>
  <c r="I140" i="21"/>
  <c r="C133" i="21" s="1"/>
  <c r="K139" i="21"/>
  <c r="I139" i="21"/>
  <c r="J130" i="21"/>
  <c r="H130" i="21"/>
  <c r="I129" i="21" s="1"/>
  <c r="K129" i="21"/>
  <c r="K128" i="21"/>
  <c r="K127" i="21"/>
  <c r="K126" i="21"/>
  <c r="J111" i="21"/>
  <c r="K111" i="21" s="1"/>
  <c r="I111" i="21"/>
  <c r="H111" i="21"/>
  <c r="G110" i="21"/>
  <c r="G109" i="21"/>
  <c r="G108" i="21"/>
  <c r="G107" i="21"/>
  <c r="J98" i="21"/>
  <c r="K98" i="21" s="1"/>
  <c r="H98" i="21"/>
  <c r="K97" i="21"/>
  <c r="I97" i="21"/>
  <c r="K96" i="21"/>
  <c r="I96" i="21"/>
  <c r="K95" i="21"/>
  <c r="I95" i="21"/>
  <c r="K94" i="21"/>
  <c r="I94" i="21"/>
  <c r="K93" i="21"/>
  <c r="I93" i="21"/>
  <c r="K92" i="21"/>
  <c r="I92" i="21"/>
  <c r="K91" i="21"/>
  <c r="I91" i="21"/>
  <c r="K90" i="21"/>
  <c r="I90" i="21"/>
  <c r="C84" i="21"/>
  <c r="K81" i="21"/>
  <c r="J81" i="21"/>
  <c r="H81" i="21"/>
  <c r="I80" i="21" s="1"/>
  <c r="K80" i="21"/>
  <c r="K79" i="21"/>
  <c r="K78" i="21"/>
  <c r="K77" i="21"/>
  <c r="I77" i="21"/>
  <c r="J62" i="21"/>
  <c r="K61" i="21" s="1"/>
  <c r="I62" i="21"/>
  <c r="H62" i="21"/>
  <c r="G61" i="21"/>
  <c r="G60" i="21"/>
  <c r="G59" i="21"/>
  <c r="M58" i="21"/>
  <c r="K58" i="21"/>
  <c r="G58" i="21"/>
  <c r="J49" i="21"/>
  <c r="H49" i="21"/>
  <c r="I48" i="21" s="1"/>
  <c r="K48" i="21"/>
  <c r="K47" i="21"/>
  <c r="K46" i="21"/>
  <c r="K45" i="21"/>
  <c r="K44" i="21"/>
  <c r="K43" i="21"/>
  <c r="K42" i="21"/>
  <c r="K41" i="21"/>
  <c r="I41" i="21"/>
  <c r="J32" i="21"/>
  <c r="H32" i="21"/>
  <c r="I31" i="21" s="1"/>
  <c r="K31" i="21"/>
  <c r="K30" i="21"/>
  <c r="K29" i="21"/>
  <c r="K28" i="21"/>
  <c r="K19" i="21"/>
  <c r="L19" i="21" s="1"/>
  <c r="J19" i="21"/>
  <c r="H19" i="21"/>
  <c r="G19" i="21"/>
  <c r="L18" i="21"/>
  <c r="I18" i="21"/>
  <c r="L17" i="21"/>
  <c r="I17" i="21"/>
  <c r="L16" i="21"/>
  <c r="I16" i="21"/>
  <c r="J209" i="20"/>
  <c r="K208" i="20" s="1"/>
  <c r="I209" i="20"/>
  <c r="H209" i="20"/>
  <c r="G208" i="20"/>
  <c r="K207" i="20"/>
  <c r="G207" i="20"/>
  <c r="G206" i="20"/>
  <c r="K205" i="20"/>
  <c r="G205" i="20"/>
  <c r="J196" i="20"/>
  <c r="H196" i="20"/>
  <c r="I195" i="20" s="1"/>
  <c r="K195" i="20"/>
  <c r="K194" i="20"/>
  <c r="I194" i="20"/>
  <c r="K193" i="20"/>
  <c r="K192" i="20"/>
  <c r="I192" i="20"/>
  <c r="K191" i="20"/>
  <c r="K190" i="20"/>
  <c r="I190" i="20"/>
  <c r="K189" i="20"/>
  <c r="K188" i="20"/>
  <c r="I188" i="20"/>
  <c r="K179" i="20"/>
  <c r="J179" i="20"/>
  <c r="I179" i="20"/>
  <c r="H179" i="20"/>
  <c r="K178" i="20"/>
  <c r="I178" i="20"/>
  <c r="K177" i="20"/>
  <c r="I177" i="20"/>
  <c r="K176" i="20"/>
  <c r="I176" i="20"/>
  <c r="K175" i="20"/>
  <c r="I175" i="20"/>
  <c r="J160" i="20"/>
  <c r="K159" i="20" s="1"/>
  <c r="I160" i="20"/>
  <c r="H160" i="20"/>
  <c r="G159" i="20"/>
  <c r="K158" i="20"/>
  <c r="G158" i="20"/>
  <c r="G157" i="20"/>
  <c r="K156" i="20"/>
  <c r="G156" i="20"/>
  <c r="J147" i="20"/>
  <c r="K147" i="20" s="1"/>
  <c r="H147" i="20"/>
  <c r="I146" i="20" s="1"/>
  <c r="K146" i="20"/>
  <c r="K145" i="20"/>
  <c r="I145" i="20"/>
  <c r="K144" i="20"/>
  <c r="I144" i="20"/>
  <c r="K143" i="20"/>
  <c r="I143" i="20"/>
  <c r="K142" i="20"/>
  <c r="I142" i="20"/>
  <c r="K141" i="20"/>
  <c r="I141" i="20"/>
  <c r="K140" i="20"/>
  <c r="I140" i="20"/>
  <c r="K139" i="20"/>
  <c r="C133" i="20" s="1"/>
  <c r="I139" i="20"/>
  <c r="J130" i="20"/>
  <c r="K130" i="20" s="1"/>
  <c r="H130" i="20"/>
  <c r="I129" i="20" s="1"/>
  <c r="K129" i="20"/>
  <c r="K128" i="20"/>
  <c r="K127" i="20"/>
  <c r="K126" i="20"/>
  <c r="J111" i="20"/>
  <c r="K111" i="20" s="1"/>
  <c r="I111" i="20"/>
  <c r="H111" i="20"/>
  <c r="K110" i="20"/>
  <c r="G110" i="20"/>
  <c r="K109" i="20"/>
  <c r="C101" i="20" s="1"/>
  <c r="G109" i="20"/>
  <c r="K108" i="20"/>
  <c r="G108" i="20"/>
  <c r="K107" i="20"/>
  <c r="G107" i="20"/>
  <c r="J98" i="20"/>
  <c r="K98" i="20" s="1"/>
  <c r="H98" i="20"/>
  <c r="K97" i="20"/>
  <c r="I97" i="20"/>
  <c r="K96" i="20"/>
  <c r="I96" i="20"/>
  <c r="K95" i="20"/>
  <c r="I95" i="20"/>
  <c r="K94" i="20"/>
  <c r="I94" i="20"/>
  <c r="K93" i="20"/>
  <c r="I93" i="20"/>
  <c r="K92" i="20"/>
  <c r="I92" i="20"/>
  <c r="K91" i="20"/>
  <c r="I91" i="20"/>
  <c r="C84" i="20" s="1"/>
  <c r="K90" i="20"/>
  <c r="I90" i="20"/>
  <c r="J81" i="20"/>
  <c r="H81" i="20"/>
  <c r="I80" i="20" s="1"/>
  <c r="K80" i="20"/>
  <c r="K79" i="20"/>
  <c r="K78" i="20"/>
  <c r="K77" i="20"/>
  <c r="I77" i="20"/>
  <c r="J62" i="20"/>
  <c r="K58" i="20" s="1"/>
  <c r="I62" i="20"/>
  <c r="G62" i="20" s="1"/>
  <c r="H62" i="20"/>
  <c r="G61" i="20"/>
  <c r="G60" i="20"/>
  <c r="G59" i="20"/>
  <c r="M58" i="20"/>
  <c r="G58" i="20"/>
  <c r="J49" i="20"/>
  <c r="K49" i="20" s="1"/>
  <c r="H49" i="20"/>
  <c r="I48" i="20" s="1"/>
  <c r="K48" i="20"/>
  <c r="K47" i="20"/>
  <c r="K46" i="20"/>
  <c r="K45" i="20"/>
  <c r="I45" i="20"/>
  <c r="K44" i="20"/>
  <c r="K43" i="20"/>
  <c r="I43" i="20"/>
  <c r="K42" i="20"/>
  <c r="K41" i="20"/>
  <c r="I41" i="20"/>
  <c r="J32" i="20"/>
  <c r="H32" i="20"/>
  <c r="I31" i="20" s="1"/>
  <c r="K31" i="20"/>
  <c r="K30" i="20"/>
  <c r="K29" i="20"/>
  <c r="K28" i="20"/>
  <c r="K19" i="20"/>
  <c r="L19" i="20" s="1"/>
  <c r="J19" i="20"/>
  <c r="H19" i="20"/>
  <c r="G19" i="20"/>
  <c r="L18" i="20"/>
  <c r="I18" i="20"/>
  <c r="L17" i="20"/>
  <c r="M17" i="20" s="1"/>
  <c r="I17" i="20"/>
  <c r="L16" i="20"/>
  <c r="I16" i="20"/>
  <c r="J209" i="19"/>
  <c r="K207" i="19" s="1"/>
  <c r="I209" i="19"/>
  <c r="G209" i="19" s="1"/>
  <c r="H209" i="19"/>
  <c r="K208" i="19"/>
  <c r="G208" i="19"/>
  <c r="G207" i="19"/>
  <c r="G206" i="19"/>
  <c r="G205" i="19"/>
  <c r="J196" i="19"/>
  <c r="H196" i="19"/>
  <c r="K195" i="19"/>
  <c r="K194" i="19"/>
  <c r="I194" i="19"/>
  <c r="K193" i="19"/>
  <c r="K192" i="19"/>
  <c r="I192" i="19"/>
  <c r="K191" i="19"/>
  <c r="K190" i="19"/>
  <c r="K189" i="19"/>
  <c r="K188" i="19"/>
  <c r="I188" i="19"/>
  <c r="J179" i="19"/>
  <c r="H179" i="19"/>
  <c r="I178" i="19" s="1"/>
  <c r="K178" i="19"/>
  <c r="K177" i="19"/>
  <c r="I177" i="19"/>
  <c r="K176" i="19"/>
  <c r="K175" i="19"/>
  <c r="I175" i="19"/>
  <c r="J160" i="19"/>
  <c r="K158" i="19" s="1"/>
  <c r="I160" i="19"/>
  <c r="G160" i="19" s="1"/>
  <c r="H160" i="19"/>
  <c r="G159" i="19"/>
  <c r="G158" i="19"/>
  <c r="G157" i="19"/>
  <c r="G156" i="19"/>
  <c r="J147" i="19"/>
  <c r="H147" i="19"/>
  <c r="K147" i="19" s="1"/>
  <c r="K146" i="19"/>
  <c r="K145" i="19"/>
  <c r="K144" i="19"/>
  <c r="K143" i="19"/>
  <c r="K142" i="19"/>
  <c r="K141" i="19"/>
  <c r="K140" i="19"/>
  <c r="K139" i="19"/>
  <c r="I139" i="19"/>
  <c r="J130" i="19"/>
  <c r="H130" i="19"/>
  <c r="I129" i="19" s="1"/>
  <c r="K129" i="19"/>
  <c r="K128" i="19"/>
  <c r="I128" i="19"/>
  <c r="K127" i="19"/>
  <c r="K126" i="19"/>
  <c r="I126" i="19"/>
  <c r="J111" i="19"/>
  <c r="K111" i="19" s="1"/>
  <c r="I111" i="19"/>
  <c r="G111" i="19" s="1"/>
  <c r="H111" i="19"/>
  <c r="K110" i="19"/>
  <c r="G110" i="19"/>
  <c r="G109" i="19"/>
  <c r="G108" i="19"/>
  <c r="G107" i="19"/>
  <c r="J98" i="19"/>
  <c r="H98" i="19"/>
  <c r="K97" i="19"/>
  <c r="K96" i="19"/>
  <c r="I96" i="19"/>
  <c r="K95" i="19"/>
  <c r="K94" i="19"/>
  <c r="I94" i="19"/>
  <c r="K93" i="19"/>
  <c r="K92" i="19"/>
  <c r="I92" i="19"/>
  <c r="K91" i="19"/>
  <c r="K90" i="19"/>
  <c r="I90" i="19"/>
  <c r="J81" i="19"/>
  <c r="H81" i="19"/>
  <c r="I80" i="19" s="1"/>
  <c r="K80" i="19"/>
  <c r="K79" i="19"/>
  <c r="K78" i="19"/>
  <c r="K77" i="19"/>
  <c r="I77" i="19"/>
  <c r="J62" i="19"/>
  <c r="I62" i="19"/>
  <c r="H62" i="19"/>
  <c r="G62" i="19"/>
  <c r="K61" i="19"/>
  <c r="G61" i="19"/>
  <c r="G60" i="19"/>
  <c r="K59" i="19"/>
  <c r="G59" i="19"/>
  <c r="M58" i="19"/>
  <c r="G58" i="19"/>
  <c r="J49" i="19"/>
  <c r="K49" i="19" s="1"/>
  <c r="I49" i="19"/>
  <c r="H49" i="19"/>
  <c r="K48" i="19"/>
  <c r="I48" i="19"/>
  <c r="K47" i="19"/>
  <c r="I47" i="19"/>
  <c r="K46" i="19"/>
  <c r="I46" i="19"/>
  <c r="K45" i="19"/>
  <c r="I45" i="19"/>
  <c r="K44" i="19"/>
  <c r="I44" i="19"/>
  <c r="K43" i="19"/>
  <c r="I43" i="19"/>
  <c r="K42" i="19"/>
  <c r="I42" i="19"/>
  <c r="K41" i="19"/>
  <c r="C35" i="19" s="1"/>
  <c r="I41" i="19"/>
  <c r="J32" i="19"/>
  <c r="K32" i="19" s="1"/>
  <c r="H32" i="19"/>
  <c r="I31" i="19" s="1"/>
  <c r="K31" i="19"/>
  <c r="K30" i="19"/>
  <c r="I30" i="19"/>
  <c r="K29" i="19"/>
  <c r="K28" i="19"/>
  <c r="I28" i="19"/>
  <c r="K19" i="19"/>
  <c r="J19" i="19"/>
  <c r="H19" i="19"/>
  <c r="G19" i="19"/>
  <c r="L18" i="19"/>
  <c r="I18" i="19"/>
  <c r="L17" i="19"/>
  <c r="I17" i="19"/>
  <c r="L16" i="19"/>
  <c r="I16" i="19"/>
  <c r="C199" i="27" l="1"/>
  <c r="G209" i="27"/>
  <c r="K209" i="27"/>
  <c r="K206" i="20"/>
  <c r="C199" i="20" s="1"/>
  <c r="K209" i="20"/>
  <c r="G209" i="20"/>
  <c r="K196" i="27"/>
  <c r="I189" i="27"/>
  <c r="C182" i="27" s="1"/>
  <c r="I191" i="27"/>
  <c r="I196" i="27" s="1"/>
  <c r="I193" i="27"/>
  <c r="I196" i="21"/>
  <c r="C182" i="20"/>
  <c r="K196" i="20"/>
  <c r="I189" i="20"/>
  <c r="I196" i="20" s="1"/>
  <c r="I191" i="20"/>
  <c r="I193" i="20"/>
  <c r="I177" i="27"/>
  <c r="I175" i="27"/>
  <c r="K179" i="27"/>
  <c r="K179" i="21"/>
  <c r="C169" i="20"/>
  <c r="C199" i="19"/>
  <c r="K206" i="19"/>
  <c r="K196" i="19"/>
  <c r="I190" i="19"/>
  <c r="I176" i="19"/>
  <c r="I179" i="19" s="1"/>
  <c r="K179" i="19"/>
  <c r="I147" i="27"/>
  <c r="I126" i="27"/>
  <c r="K130" i="27"/>
  <c r="I128" i="27"/>
  <c r="I147" i="21"/>
  <c r="I128" i="21"/>
  <c r="I126" i="21"/>
  <c r="K130" i="21"/>
  <c r="K160" i="20"/>
  <c r="K157" i="20"/>
  <c r="C150" i="20"/>
  <c r="G160" i="20"/>
  <c r="I147" i="20"/>
  <c r="I126" i="20"/>
  <c r="I128" i="20"/>
  <c r="I127" i="20"/>
  <c r="K159" i="19"/>
  <c r="K157" i="19"/>
  <c r="C150" i="19"/>
  <c r="I145" i="19"/>
  <c r="I143" i="19"/>
  <c r="I141" i="19"/>
  <c r="I127" i="19"/>
  <c r="I130" i="19" s="1"/>
  <c r="K130" i="19"/>
  <c r="C101" i="27"/>
  <c r="G111" i="27"/>
  <c r="I77" i="27"/>
  <c r="K81" i="27"/>
  <c r="I79" i="27"/>
  <c r="K107" i="21"/>
  <c r="K109" i="21"/>
  <c r="C101" i="21" s="1"/>
  <c r="G111" i="21"/>
  <c r="K108" i="21"/>
  <c r="K110" i="21"/>
  <c r="I79" i="21"/>
  <c r="G111" i="20"/>
  <c r="I79" i="20"/>
  <c r="K81" i="20"/>
  <c r="K108" i="19"/>
  <c r="C71" i="19"/>
  <c r="I81" i="19"/>
  <c r="I79" i="19"/>
  <c r="I78" i="19"/>
  <c r="K81" i="19"/>
  <c r="I98" i="27"/>
  <c r="I98" i="21"/>
  <c r="I98" i="20"/>
  <c r="K98" i="19"/>
  <c r="C52" i="27"/>
  <c r="K62" i="27"/>
  <c r="K59" i="27"/>
  <c r="K61" i="27"/>
  <c r="K62" i="21"/>
  <c r="K60" i="21"/>
  <c r="C52" i="21" s="1"/>
  <c r="G62" i="21"/>
  <c r="K59" i="21"/>
  <c r="K62" i="20"/>
  <c r="K59" i="20"/>
  <c r="K61" i="20"/>
  <c r="K60" i="20"/>
  <c r="C52" i="20" s="1"/>
  <c r="I47" i="27"/>
  <c r="I45" i="27"/>
  <c r="K49" i="27"/>
  <c r="I41" i="27"/>
  <c r="I43" i="27"/>
  <c r="I45" i="21"/>
  <c r="K49" i="21"/>
  <c r="I43" i="21"/>
  <c r="I47" i="21"/>
  <c r="I47" i="20"/>
  <c r="I28" i="27"/>
  <c r="I32" i="27" s="1"/>
  <c r="I30" i="27"/>
  <c r="K32" i="27"/>
  <c r="I28" i="21"/>
  <c r="I30" i="21"/>
  <c r="K32" i="21"/>
  <c r="K32" i="20"/>
  <c r="I28" i="20"/>
  <c r="I30" i="20"/>
  <c r="C22" i="19"/>
  <c r="I29" i="19"/>
  <c r="I32" i="19" s="1"/>
  <c r="M18" i="27"/>
  <c r="I19" i="27"/>
  <c r="M19" i="27" s="1"/>
  <c r="C9" i="27"/>
  <c r="M16" i="27"/>
  <c r="M18" i="21"/>
  <c r="M17" i="21"/>
  <c r="I19" i="21"/>
  <c r="C9" i="21"/>
  <c r="M16" i="21"/>
  <c r="M18" i="20"/>
  <c r="M16" i="20"/>
  <c r="I19" i="20"/>
  <c r="M19" i="20" s="1"/>
  <c r="C9" i="20"/>
  <c r="M16" i="19"/>
  <c r="L19" i="19"/>
  <c r="M17" i="19"/>
  <c r="C9" i="19"/>
  <c r="I19" i="19"/>
  <c r="M18" i="19"/>
  <c r="I29" i="27"/>
  <c r="C22" i="27" s="1"/>
  <c r="I81" i="27"/>
  <c r="I42" i="27"/>
  <c r="C35" i="27" s="1"/>
  <c r="I44" i="27"/>
  <c r="I46" i="27"/>
  <c r="I78" i="27"/>
  <c r="C71" i="27" s="1"/>
  <c r="I127" i="27"/>
  <c r="C120" i="27" s="1"/>
  <c r="I176" i="27"/>
  <c r="C169" i="27" s="1"/>
  <c r="M19" i="21"/>
  <c r="C22" i="21"/>
  <c r="I29" i="21"/>
  <c r="I32" i="21" s="1"/>
  <c r="I81" i="21"/>
  <c r="I42" i="21"/>
  <c r="C35" i="21" s="1"/>
  <c r="I44" i="21"/>
  <c r="I49" i="21" s="1"/>
  <c r="I46" i="21"/>
  <c r="I78" i="21"/>
  <c r="C71" i="21" s="1"/>
  <c r="I127" i="21"/>
  <c r="I176" i="21"/>
  <c r="C169" i="21" s="1"/>
  <c r="C22" i="20"/>
  <c r="I29" i="20"/>
  <c r="I32" i="20" s="1"/>
  <c r="I81" i="20"/>
  <c r="I42" i="20"/>
  <c r="C35" i="20" s="1"/>
  <c r="I44" i="20"/>
  <c r="I46" i="20"/>
  <c r="I78" i="20"/>
  <c r="C71" i="20" s="1"/>
  <c r="C182" i="19"/>
  <c r="C84" i="19"/>
  <c r="K60" i="19"/>
  <c r="C52" i="19" s="1"/>
  <c r="I91" i="19"/>
  <c r="I93" i="19"/>
  <c r="I95" i="19"/>
  <c r="I97" i="19"/>
  <c r="K107" i="19"/>
  <c r="K109" i="19"/>
  <c r="C101" i="19" s="1"/>
  <c r="I140" i="19"/>
  <c r="C133" i="19" s="1"/>
  <c r="I142" i="19"/>
  <c r="I144" i="19"/>
  <c r="I146" i="19"/>
  <c r="K156" i="19"/>
  <c r="K160" i="19" s="1"/>
  <c r="I189" i="19"/>
  <c r="I196" i="19" s="1"/>
  <c r="I191" i="19"/>
  <c r="I193" i="19"/>
  <c r="I195" i="19"/>
  <c r="K205" i="19"/>
  <c r="K58" i="19"/>
  <c r="I179" i="27" l="1"/>
  <c r="K209" i="19"/>
  <c r="C169" i="19"/>
  <c r="C120" i="21"/>
  <c r="C120" i="20"/>
  <c r="I130" i="20"/>
  <c r="C120" i="19"/>
  <c r="I98" i="19"/>
  <c r="M19" i="19"/>
  <c r="I130" i="27"/>
  <c r="I49" i="27"/>
  <c r="I130" i="21"/>
  <c r="I179" i="21"/>
  <c r="I49" i="20"/>
  <c r="I147" i="19"/>
  <c r="K62" i="19"/>
  <c r="V14" i="26" l="1"/>
  <c r="V15" i="26"/>
  <c r="U14" i="26"/>
  <c r="U15" i="26"/>
  <c r="J19" i="26" l="1"/>
  <c r="H19" i="26"/>
  <c r="G19" i="26"/>
  <c r="I4" i="27"/>
  <c r="B4" i="27"/>
  <c r="I3" i="27"/>
  <c r="B3" i="27"/>
  <c r="K19" i="26" l="1"/>
  <c r="L19" i="26" s="1"/>
  <c r="I19" i="26"/>
  <c r="J94" i="26"/>
  <c r="H94" i="26"/>
  <c r="I94" i="26" s="1"/>
  <c r="K93" i="26"/>
  <c r="K92" i="26"/>
  <c r="K91" i="26"/>
  <c r="K90" i="26"/>
  <c r="K89" i="26"/>
  <c r="K88" i="26"/>
  <c r="K87" i="26"/>
  <c r="K86" i="26"/>
  <c r="M19" i="26" l="1"/>
  <c r="I89" i="26"/>
  <c r="I93" i="26"/>
  <c r="I87" i="26"/>
  <c r="I91" i="26"/>
  <c r="K94" i="26"/>
  <c r="I88" i="26"/>
  <c r="I92" i="26"/>
  <c r="I86" i="26"/>
  <c r="C80" i="26" s="1"/>
  <c r="I90" i="26"/>
  <c r="U12" i="26"/>
  <c r="U13" i="26"/>
  <c r="U16" i="26"/>
  <c r="U63" i="26" l="1"/>
  <c r="U64" i="26"/>
  <c r="U62" i="26"/>
  <c r="V16" i="26" l="1"/>
  <c r="V12" i="26"/>
  <c r="V13" i="26"/>
  <c r="M58" i="18" l="1"/>
  <c r="I3" i="26"/>
  <c r="K71" i="26"/>
  <c r="K72" i="26"/>
  <c r="B4" i="26"/>
  <c r="G32" i="26"/>
  <c r="B3" i="26"/>
  <c r="I51" i="26" l="1"/>
  <c r="J33" i="26"/>
  <c r="M29" i="26"/>
  <c r="G30" i="26"/>
  <c r="I33" i="26"/>
  <c r="H33" i="26"/>
  <c r="K70" i="26"/>
  <c r="J73" i="26"/>
  <c r="L51" i="26"/>
  <c r="L53" i="26"/>
  <c r="H54" i="26"/>
  <c r="I52" i="26"/>
  <c r="J54" i="26"/>
  <c r="K54" i="26"/>
  <c r="I53" i="26"/>
  <c r="H73" i="26"/>
  <c r="I71" i="26" s="1"/>
  <c r="K69" i="26"/>
  <c r="L52" i="26"/>
  <c r="G54" i="26"/>
  <c r="G31" i="26"/>
  <c r="G29" i="26"/>
  <c r="C23" i="26" l="1"/>
  <c r="C63" i="26"/>
  <c r="K30" i="26"/>
  <c r="G33" i="26"/>
  <c r="K32" i="26"/>
  <c r="K29" i="26"/>
  <c r="K31" i="26"/>
  <c r="I72" i="26"/>
  <c r="K73" i="26"/>
  <c r="I70" i="26"/>
  <c r="L54" i="26"/>
  <c r="I54" i="26"/>
  <c r="C44" i="26" s="1"/>
  <c r="I69" i="26"/>
  <c r="K33" i="26" l="1"/>
  <c r="I73" i="26"/>
  <c r="I4" i="21" l="1"/>
  <c r="B4" i="21"/>
  <c r="I3" i="21"/>
  <c r="B3" i="21"/>
  <c r="I4" i="20"/>
  <c r="B4" i="20"/>
  <c r="I3" i="20"/>
  <c r="B3" i="20"/>
  <c r="I4" i="19"/>
  <c r="B4" i="19"/>
  <c r="I3" i="19"/>
  <c r="B3" i="19"/>
  <c r="J62" i="18" l="1"/>
  <c r="G58" i="18"/>
  <c r="H62" i="18"/>
  <c r="G60" i="18"/>
  <c r="J49" i="18"/>
  <c r="H49" i="18"/>
  <c r="I47" i="18" s="1"/>
  <c r="K48" i="18"/>
  <c r="K47" i="18"/>
  <c r="K46" i="18"/>
  <c r="K45" i="18"/>
  <c r="K44" i="18"/>
  <c r="K43" i="18"/>
  <c r="K42" i="18"/>
  <c r="K41" i="18"/>
  <c r="J32" i="18"/>
  <c r="K30" i="18"/>
  <c r="K29" i="18"/>
  <c r="I4" i="18"/>
  <c r="I3" i="18"/>
  <c r="B4" i="18"/>
  <c r="B3" i="18"/>
  <c r="K61" i="18" l="1"/>
  <c r="C35" i="18"/>
  <c r="K31" i="18"/>
  <c r="I62" i="18"/>
  <c r="G62" i="18" s="1"/>
  <c r="G61" i="18"/>
  <c r="K60" i="18"/>
  <c r="K58" i="18"/>
  <c r="I44" i="18"/>
  <c r="I45" i="18"/>
  <c r="K49" i="18"/>
  <c r="I48" i="18"/>
  <c r="I41" i="18"/>
  <c r="K59" i="18"/>
  <c r="C52" i="18" s="1"/>
  <c r="G59" i="18"/>
  <c r="I42" i="18"/>
  <c r="I46" i="18"/>
  <c r="I43" i="18"/>
  <c r="K28" i="18"/>
  <c r="H32" i="18"/>
  <c r="K32" i="18" s="1"/>
  <c r="J209" i="18"/>
  <c r="I209" i="18"/>
  <c r="H209" i="18"/>
  <c r="G208" i="18"/>
  <c r="G207" i="18"/>
  <c r="G206" i="18"/>
  <c r="G205" i="18"/>
  <c r="K206" i="18" l="1"/>
  <c r="C199" i="18"/>
  <c r="I28" i="18"/>
  <c r="K205" i="18"/>
  <c r="K208" i="18"/>
  <c r="K62" i="18"/>
  <c r="I49" i="18"/>
  <c r="I31" i="18"/>
  <c r="I30" i="18"/>
  <c r="I29" i="18"/>
  <c r="K207" i="18"/>
  <c r="G209" i="18"/>
  <c r="C22" i="18" l="1"/>
  <c r="K209" i="18"/>
  <c r="I32" i="18"/>
  <c r="J196" i="18"/>
  <c r="H196" i="18"/>
  <c r="K195" i="18"/>
  <c r="K194" i="18"/>
  <c r="K193" i="18"/>
  <c r="K192" i="18"/>
  <c r="K191" i="18"/>
  <c r="K190" i="18"/>
  <c r="K189" i="18"/>
  <c r="K188" i="18"/>
  <c r="K196" i="18" l="1"/>
  <c r="I190" i="18"/>
  <c r="I195" i="18"/>
  <c r="I188" i="18"/>
  <c r="C182" i="18" s="1"/>
  <c r="I192" i="18"/>
  <c r="I194" i="18"/>
  <c r="I191" i="18"/>
  <c r="I189" i="18"/>
  <c r="I193" i="18"/>
  <c r="J179" i="18"/>
  <c r="H179" i="18"/>
  <c r="I176" i="18" s="1"/>
  <c r="K178" i="18"/>
  <c r="K177" i="18"/>
  <c r="K176" i="18"/>
  <c r="K175" i="18"/>
  <c r="C169" i="18" l="1"/>
  <c r="I196" i="18"/>
  <c r="I177" i="18"/>
  <c r="K179" i="18"/>
  <c r="I175" i="18"/>
  <c r="I178" i="18"/>
  <c r="K143" i="18"/>
  <c r="J160" i="18"/>
  <c r="I160" i="18"/>
  <c r="H160" i="18"/>
  <c r="G159" i="18"/>
  <c r="G158" i="18"/>
  <c r="G157" i="18"/>
  <c r="G156" i="18"/>
  <c r="J147" i="18"/>
  <c r="H147" i="18"/>
  <c r="K146" i="18"/>
  <c r="K145" i="18"/>
  <c r="K144" i="18"/>
  <c r="K142" i="18"/>
  <c r="K141" i="18"/>
  <c r="K140" i="18"/>
  <c r="K139" i="18"/>
  <c r="K158" i="18" l="1"/>
  <c r="C133" i="18"/>
  <c r="K147" i="18"/>
  <c r="I145" i="18"/>
  <c r="I141" i="18"/>
  <c r="I144" i="18"/>
  <c r="I140" i="18"/>
  <c r="I142" i="18"/>
  <c r="I146" i="18"/>
  <c r="K157" i="18"/>
  <c r="C150" i="18" s="1"/>
  <c r="I139" i="18"/>
  <c r="I143" i="18"/>
  <c r="K159" i="18"/>
  <c r="I179" i="18"/>
  <c r="K156" i="18"/>
  <c r="G160" i="18"/>
  <c r="J130" i="18"/>
  <c r="H130" i="18"/>
  <c r="K129" i="18"/>
  <c r="K128" i="18"/>
  <c r="K127" i="18"/>
  <c r="K126" i="18"/>
  <c r="K160" i="18" l="1"/>
  <c r="I129" i="18"/>
  <c r="I128" i="18"/>
  <c r="I127" i="18"/>
  <c r="I126" i="18"/>
  <c r="C120" i="18" s="1"/>
  <c r="K130" i="18"/>
  <c r="H111" i="18"/>
  <c r="I111" i="18"/>
  <c r="J111" i="18"/>
  <c r="G108" i="18"/>
  <c r="G109" i="18"/>
  <c r="G110" i="18"/>
  <c r="G107" i="18"/>
  <c r="K111" i="18" l="1"/>
  <c r="K108" i="18"/>
  <c r="K110" i="18"/>
  <c r="G111" i="18"/>
  <c r="K109" i="18"/>
  <c r="C101" i="18" s="1"/>
  <c r="I130" i="18"/>
  <c r="K107" i="18"/>
  <c r="J98" i="18"/>
  <c r="H98" i="18"/>
  <c r="K97" i="18"/>
  <c r="K96" i="18"/>
  <c r="K95" i="18"/>
  <c r="K94" i="18"/>
  <c r="K93" i="18"/>
  <c r="K92" i="18"/>
  <c r="K91" i="18"/>
  <c r="K90" i="18"/>
  <c r="J81" i="18"/>
  <c r="H81" i="18"/>
  <c r="K80" i="18"/>
  <c r="K79" i="18"/>
  <c r="K78" i="18"/>
  <c r="K77" i="18"/>
  <c r="C84" i="18" l="1"/>
  <c r="K81" i="18"/>
  <c r="I78" i="18"/>
  <c r="K98" i="18"/>
  <c r="I93" i="18"/>
  <c r="I96" i="18"/>
  <c r="I92" i="18"/>
  <c r="I95" i="18"/>
  <c r="I91" i="18"/>
  <c r="I94" i="18"/>
  <c r="I90" i="18"/>
  <c r="I97" i="18"/>
  <c r="I77" i="18"/>
  <c r="C71" i="18" s="1"/>
  <c r="I79" i="18"/>
  <c r="I81" i="18"/>
  <c r="I80" i="18"/>
  <c r="I147" i="18" l="1"/>
  <c r="I98" i="18"/>
  <c r="K18" i="26"/>
  <c r="J18" i="26"/>
  <c r="G18" i="26"/>
  <c r="K17" i="26"/>
  <c r="J17" i="26"/>
  <c r="G17" i="26"/>
  <c r="K16" i="26"/>
  <c r="J16" i="26"/>
  <c r="G16" i="26"/>
  <c r="J19" i="18"/>
  <c r="J15" i="26" s="1"/>
  <c r="K19" i="18"/>
  <c r="K15" i="26" s="1"/>
  <c r="H16" i="26" l="1"/>
  <c r="I16" i="26" s="1"/>
  <c r="K20" i="26"/>
  <c r="J20" i="26"/>
  <c r="H18" i="26"/>
  <c r="I18" i="26" s="1"/>
  <c r="H17" i="26"/>
  <c r="I17" i="26" s="1"/>
  <c r="L18" i="26"/>
  <c r="L17" i="26"/>
  <c r="L16" i="26"/>
  <c r="L15" i="26"/>
  <c r="M17" i="26" l="1"/>
  <c r="M18" i="26"/>
  <c r="M16" i="26"/>
  <c r="L20" i="26"/>
  <c r="G19" i="18"/>
  <c r="G15" i="26" s="1"/>
  <c r="G20" i="26" s="1"/>
  <c r="H19" i="18"/>
  <c r="H15" i="26" l="1"/>
  <c r="H20" i="26" s="1"/>
  <c r="L19" i="18"/>
  <c r="L18" i="18"/>
  <c r="L17" i="18"/>
  <c r="L16" i="18"/>
  <c r="I17" i="18"/>
  <c r="I18" i="18"/>
  <c r="I19" i="18"/>
  <c r="I16" i="18"/>
  <c r="M16" i="18" s="1"/>
  <c r="I20" i="26" l="1"/>
  <c r="M20" i="26" s="1"/>
  <c r="M19" i="18"/>
  <c r="M17" i="18"/>
  <c r="I15" i="26"/>
  <c r="M15" i="26" s="1"/>
  <c r="M18" i="18"/>
</calcChain>
</file>

<file path=xl/sharedStrings.xml><?xml version="1.0" encoding="utf-8"?>
<sst xmlns="http://schemas.openxmlformats.org/spreadsheetml/2006/main" count="1103" uniqueCount="105">
  <si>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</si>
  <si>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</si>
  <si>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</si>
  <si>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</si>
  <si>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</si>
  <si>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</si>
  <si>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</si>
  <si>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</si>
  <si>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</si>
  <si>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</si>
  <si>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</si>
  <si>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</si>
  <si>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</si>
  <si>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</si>
  <si>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</si>
  <si>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</si>
  <si>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</si>
  <si>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</si>
  <si>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</si>
  <si>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</si>
  <si>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</si>
  <si>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</si>
  <si>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</si>
  <si>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</si>
  <si>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</si>
  <si>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</si>
  <si>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</si>
  <si>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</si>
  <si>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</si>
  <si>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</si>
  <si>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</si>
  <si>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</si>
  <si>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</si>
  <si>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</si>
  <si>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</si>
  <si>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Número de proyectos de inversión pública  y nivel de avance en la macro 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</si>
  <si>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</si>
  <si>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</si>
  <si>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</si>
  <si>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</si>
  <si>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</si>
  <si>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</si>
  <si>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</si>
  <si>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</si>
  <si>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</si>
  <si>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</si>
  <si>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</si>
  <si>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</si>
  <si>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 xml:space="preserve">Ejecución del Presupuesto para proyectos de inversión pública  2017,  por niveles de gobierno  
</t>
  </si>
  <si>
    <t>Ejecución del Presupuesto para proyectos de inversión pública  en la Región,  por tipo de intervención 2017</t>
  </si>
  <si>
    <t>TRANSPORTE</t>
  </si>
  <si>
    <t>SANEAMIENTO</t>
  </si>
  <si>
    <t>EDUCACION</t>
  </si>
  <si>
    <t>AGROPECUARIA</t>
  </si>
  <si>
    <t>PLANEAMIENTO, GESTION Y RESERVA DE CONTINGENCIA</t>
  </si>
  <si>
    <t>OTROS</t>
  </si>
  <si>
    <t>Ejecución del Presupuesto para proyectos de inversión pública en la región,  por sectores 2017</t>
  </si>
  <si>
    <t>Ejecución del Presupuesto para proyectos de inversión pública  2017</t>
  </si>
  <si>
    <t>Ejecución del Presupuesto para proyectos de inversión pública  del GN,  por tipo de intervención 2017</t>
  </si>
  <si>
    <t>SALUD</t>
  </si>
  <si>
    <t>ORDEN PUBLICO Y SEGURIDAD</t>
  </si>
  <si>
    <t>Ejecución del Presupuesto para proyectos de inversión pública del GN,  por sectores 2017</t>
  </si>
  <si>
    <t>Ejecución del Presupuesto para proyectos de inversión pública  del GR,  por tipo de intervención 2017</t>
  </si>
  <si>
    <t>Ejecución del Presupuesto para proyectos de inversión pública  de los GL,  por tipo de intervención 2017</t>
  </si>
  <si>
    <t>Número de proyectos de inversión pública  en la región por nivel de avance, 2017</t>
  </si>
  <si>
    <t>Número de proyectos de inversión pública del GN  por nivel de avance, 2017</t>
  </si>
  <si>
    <t>Número de proyectos de inversión pública del GR  por nivel de avance, 2017</t>
  </si>
  <si>
    <t>Número de proyectos de inversión pública de los GL  por nivel de avance, 2017</t>
  </si>
  <si>
    <t>Presupuesto 2017 (Millones S/)</t>
  </si>
  <si>
    <t>Presupuesto Ejecutado</t>
  </si>
  <si>
    <t>Ejecución del Presupuesto para proyectos de inversión pública en la macro región,  por sectores 2017</t>
  </si>
  <si>
    <t>4. Ejecución del Presupuesto para proyectos de inversión pública en la macro región,  por sectores 2017</t>
  </si>
  <si>
    <t>1.Ejecución del de proyectos de inversión pública en la Macro Región</t>
  </si>
  <si>
    <t>CULTURA Y DEPORTE</t>
  </si>
  <si>
    <t>JUSTICIA</t>
  </si>
  <si>
    <t>AMBIENTE</t>
  </si>
  <si>
    <t>VIVIENDA Y DESARROLLO URBANO</t>
  </si>
  <si>
    <t>PESCA</t>
  </si>
  <si>
    <t>COMUNICACIONES</t>
  </si>
  <si>
    <t>ENERGIA</t>
  </si>
  <si>
    <t>TURISMO</t>
  </si>
  <si>
    <t>PROTECCION SOCIAL</t>
  </si>
  <si>
    <t>Norte</t>
  </si>
  <si>
    <t>Cajamarca</t>
  </si>
  <si>
    <t>La Libertad</t>
  </si>
  <si>
    <t>Lambayeque</t>
  </si>
  <si>
    <t>Piura</t>
  </si>
  <si>
    <t>Tumbes</t>
  </si>
  <si>
    <t>Información ampliada del Reporte Regional de la Macro Región Norte - Edición N° 273</t>
  </si>
  <si>
    <t>Fuente: MEF, consulta amigable al 09 de enero 2018                                                                                                          Elaboración: CIE-PERUCÁMARAS</t>
  </si>
  <si>
    <t>Fuente: MEF, consulta amigable 09 de enero del 2018                                       Elaboración: CIE-PERUCÁMARAS</t>
  </si>
  <si>
    <t>Fuente: MEF, consulta amigable al 09 enero del 2018                                                                                                                             Elaboración: CIE-PERUCÁMARAS</t>
  </si>
  <si>
    <t>DEFENSA Y SEGURIDAD NACIONAL</t>
  </si>
  <si>
    <t>COMERCIO</t>
  </si>
  <si>
    <t>NORTE</t>
  </si>
  <si>
    <t>Al 09 de enero del 2018  la macro región norte ha ejecutado  el 62,3% de su presupuesto para ejecución de proyectos de inversión pública 2017. Las regiónes Lambayeque, Cajamarca y tumbes tienen el mayor nivel de ejecución (70%, 65,5% y 62,3% respectivamente) mientras que las regiones Piura  y La Libertad  tienen el menor nivel de ejecución.</t>
  </si>
  <si>
    <t>Participación del Presupuesto</t>
  </si>
  <si>
    <t>“Ejecución de presupuesto para proyectos de inversión pública – 2017”</t>
  </si>
  <si>
    <t>Lunes, 15 de enero de 2018</t>
  </si>
  <si>
    <t>Macro Región Norte: Ejecución del presupuesto para proyectos de inversión, 2017</t>
  </si>
  <si>
    <t>Cajamarca: Ejecución del presupuesto para proyectos de inversión, 2017</t>
  </si>
  <si>
    <t>La Libertad: Ejecución del presupuesto para proyectos de inversión, 2017</t>
  </si>
  <si>
    <t>Lambayeque: Ejecución del presupuesto para proyectos de inversión, 2017</t>
  </si>
  <si>
    <t>Piura: Ejecución del presupuesto para proyectos de inversión, 2017</t>
  </si>
  <si>
    <t>Tumbes: Ejecución del presupuesto para proyectos de inversión,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</si>
</sst>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_ * #,##0.0_ ;_ * \-#,##0.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6"/>
      <name val="Arial"/>
      <family val="2"/>
    </font>
    <font>
      <i/>
      <sz val="8"/>
      <name val="Calibri"/>
      <family val="2"/>
      <scheme val="minor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/>
    <xf numFmtId="0" fontId="16" fillId="2" borderId="5" xfId="0" applyFont="1" applyFill="1" applyBorder="1" applyAlignment="1">
      <alignment vertical="center" wrapText="1"/>
    </xf>
    <xf numFmtId="0" fontId="12" fillId="2" borderId="0" xfId="0" applyFont="1" applyFill="1" applyBorder="1"/>
    <xf numFmtId="0" fontId="12" fillId="2" borderId="5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173" fontId="19" fillId="2" borderId="0" xfId="30" applyNumberFormat="1" applyFont="1" applyFill="1" applyBorder="1"/>
    <xf numFmtId="164" fontId="19" fillId="2" borderId="0" xfId="1" applyNumberFormat="1" applyFont="1" applyFill="1" applyBorder="1"/>
    <xf numFmtId="0" fontId="2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vertical="center"/>
    </xf>
    <xf numFmtId="164" fontId="20" fillId="2" borderId="0" xfId="1" applyNumberFormat="1" applyFont="1" applyFill="1" applyBorder="1" applyAlignment="1">
      <alignment horizontal="right" vertical="center"/>
    </xf>
    <xf numFmtId="164" fontId="20" fillId="2" borderId="0" xfId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165" fontId="23" fillId="2" borderId="0" xfId="0" applyNumberFormat="1" applyFont="1" applyFill="1" applyBorder="1" applyAlignment="1">
      <alignment vertical="center"/>
    </xf>
    <xf numFmtId="164" fontId="23" fillId="2" borderId="0" xfId="1" applyNumberFormat="1" applyFont="1" applyFill="1" applyBorder="1" applyAlignment="1">
      <alignment horizontal="right" vertical="center"/>
    </xf>
    <xf numFmtId="164" fontId="23" fillId="2" borderId="0" xfId="1" applyNumberFormat="1" applyFont="1" applyFill="1" applyBorder="1" applyAlignment="1">
      <alignment vertical="center"/>
    </xf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164" fontId="19" fillId="2" borderId="0" xfId="1" applyNumberFormat="1" applyFont="1" applyFill="1" applyBorder="1" applyAlignment="1">
      <alignment horizontal="right" vertical="center"/>
    </xf>
    <xf numFmtId="172" fontId="13" fillId="2" borderId="0" xfId="0" applyNumberFormat="1" applyFont="1" applyFill="1" applyBorder="1"/>
    <xf numFmtId="164" fontId="13" fillId="2" borderId="0" xfId="1" applyNumberFormat="1" applyFont="1" applyFill="1" applyBorder="1"/>
    <xf numFmtId="0" fontId="12" fillId="6" borderId="1" xfId="0" applyFont="1" applyFill="1" applyBorder="1"/>
    <xf numFmtId="0" fontId="12" fillId="6" borderId="2" xfId="0" applyFont="1" applyFill="1" applyBorder="1"/>
    <xf numFmtId="0" fontId="12" fillId="6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8" fillId="2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165" fontId="2" fillId="2" borderId="13" xfId="0" applyNumberFormat="1" applyFont="1" applyFill="1" applyBorder="1"/>
    <xf numFmtId="172" fontId="2" fillId="2" borderId="16" xfId="0" applyNumberFormat="1" applyFont="1" applyFill="1" applyBorder="1"/>
    <xf numFmtId="172" fontId="2" fillId="2" borderId="13" xfId="0" applyNumberFormat="1" applyFont="1" applyFill="1" applyBorder="1"/>
    <xf numFmtId="172" fontId="2" fillId="3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65" fontId="2" fillId="2" borderId="16" xfId="0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3" borderId="13" xfId="0" applyNumberFormat="1" applyFont="1" applyFill="1" applyBorder="1"/>
    <xf numFmtId="0" fontId="8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3" fontId="7" fillId="2" borderId="0" xfId="0" applyNumberFormat="1" applyFont="1" applyFill="1" applyBorder="1"/>
    <xf numFmtId="0" fontId="26" fillId="2" borderId="0" xfId="0" applyFont="1" applyFill="1"/>
    <xf numFmtId="0" fontId="27" fillId="2" borderId="0" xfId="0" applyFont="1" applyFill="1"/>
    <xf numFmtId="172" fontId="27" fillId="2" borderId="0" xfId="0" applyNumberFormat="1" applyFont="1" applyFill="1"/>
    <xf numFmtId="164" fontId="27" fillId="2" borderId="0" xfId="1" applyNumberFormat="1" applyFont="1" applyFill="1"/>
    <xf numFmtId="172" fontId="26" fillId="2" borderId="0" xfId="0" applyNumberFormat="1" applyFont="1" applyFill="1"/>
    <xf numFmtId="164" fontId="26" fillId="2" borderId="0" xfId="1" applyNumberFormat="1" applyFont="1" applyFill="1"/>
    <xf numFmtId="165" fontId="26" fillId="2" borderId="0" xfId="0" applyNumberFormat="1" applyFont="1" applyFill="1"/>
    <xf numFmtId="0" fontId="26" fillId="2" borderId="0" xfId="0" applyFont="1" applyFill="1" applyAlignment="1">
      <alignment horizontal="center" vertical="center"/>
    </xf>
    <xf numFmtId="164" fontId="10" fillId="2" borderId="0" xfId="1" applyNumberFormat="1" applyFont="1" applyFill="1" applyBorder="1"/>
    <xf numFmtId="0" fontId="10" fillId="4" borderId="13" xfId="0" applyFont="1" applyFill="1" applyBorder="1" applyAlignment="1">
      <alignment horizontal="center" vertical="center"/>
    </xf>
    <xf numFmtId="0" fontId="3" fillId="0" borderId="0" xfId="2"/>
    <xf numFmtId="0" fontId="12" fillId="2" borderId="16" xfId="0" applyFont="1" applyFill="1" applyBorder="1"/>
    <xf numFmtId="172" fontId="2" fillId="2" borderId="0" xfId="0" applyNumberFormat="1" applyFont="1" applyFill="1" applyBorder="1"/>
    <xf numFmtId="164" fontId="2" fillId="2" borderId="0" xfId="1" applyNumberFormat="1" applyFont="1" applyFill="1" applyBorder="1"/>
    <xf numFmtId="172" fontId="8" fillId="2" borderId="0" xfId="0" applyNumberFormat="1" applyFont="1" applyFill="1"/>
    <xf numFmtId="172" fontId="7" fillId="2" borderId="0" xfId="0" applyNumberFormat="1" applyFont="1" applyFill="1"/>
    <xf numFmtId="164" fontId="7" fillId="2" borderId="0" xfId="1" applyNumberFormat="1" applyFont="1" applyFill="1"/>
    <xf numFmtId="174" fontId="27" fillId="2" borderId="0" xfId="30" applyNumberFormat="1" applyFont="1" applyFill="1"/>
    <xf numFmtId="3" fontId="2" fillId="2" borderId="13" xfId="0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174" fontId="8" fillId="2" borderId="0" xfId="30" applyNumberFormat="1" applyFont="1" applyFill="1"/>
    <xf numFmtId="164" fontId="8" fillId="2" borderId="0" xfId="1" applyNumberFormat="1" applyFont="1" applyFill="1"/>
    <xf numFmtId="165" fontId="7" fillId="2" borderId="0" xfId="0" applyNumberFormat="1" applyFont="1" applyFill="1"/>
    <xf numFmtId="165" fontId="27" fillId="2" borderId="0" xfId="0" applyNumberFormat="1" applyFont="1" applyFill="1"/>
    <xf numFmtId="0" fontId="25" fillId="2" borderId="0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6" borderId="2" xfId="0" applyFont="1" applyFill="1" applyBorder="1"/>
    <xf numFmtId="0" fontId="8" fillId="2" borderId="0" xfId="0" applyFont="1" applyFill="1" applyBorder="1"/>
    <xf numFmtId="164" fontId="25" fillId="2" borderId="0" xfId="1" applyNumberFormat="1" applyFont="1" applyFill="1" applyBorder="1"/>
    <xf numFmtId="172" fontId="8" fillId="2" borderId="0" xfId="1" applyNumberFormat="1" applyFont="1" applyFill="1" applyBorder="1" applyAlignment="1">
      <alignment horizontal="right" vertical="center" indent="3"/>
    </xf>
    <xf numFmtId="9" fontId="2" fillId="2" borderId="13" xfId="1" applyNumberFormat="1" applyFont="1" applyFill="1" applyBorder="1"/>
    <xf numFmtId="9" fontId="2" fillId="3" borderId="13" xfId="1" applyNumberFormat="1" applyFont="1" applyFill="1" applyBorder="1"/>
    <xf numFmtId="0" fontId="28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top" wrapText="1"/>
    </xf>
    <xf numFmtId="0" fontId="30" fillId="3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Norte: Ejecución del Presupuesto</a:t>
            </a:r>
            <a:r>
              <a:rPr lang="es-PE" sz="105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para proyectos de inversión pública 2017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>
        <c:manualLayout>
          <c:xMode val="edge"/>
          <c:yMode val="edge"/>
          <c:x val="0.1470814323352492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14172843927877E-2"/>
          <c:y val="0.19731404026301411"/>
          <c:w val="0.85547401017825919"/>
          <c:h val="0.60838570959448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Norte!$T$11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Norte!$R$12:$R$16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Norte!$T$12:$T$16</c:f>
              <c:numCache>
                <c:formatCode>#,##0.0</c:formatCode>
                <c:ptCount val="5"/>
                <c:pt idx="0">
                  <c:v>1446.637866</c:v>
                </c:pt>
                <c:pt idx="1">
                  <c:v>1134.9989780000001</c:v>
                </c:pt>
                <c:pt idx="2">
                  <c:v>968.74964999999997</c:v>
                </c:pt>
                <c:pt idx="3">
                  <c:v>1313.2856360000001</c:v>
                </c:pt>
                <c:pt idx="4">
                  <c:v>236.57657399999999</c:v>
                </c:pt>
              </c:numCache>
            </c:numRef>
          </c:val>
        </c:ser>
        <c:ser>
          <c:idx val="1"/>
          <c:order val="1"/>
          <c:tx>
            <c:strRef>
              <c:f>Norte!$U$11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2104426989246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073369500681005E-17"/>
                  <c:y val="2.2017404498207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6.60522134946232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Norte!$R$12:$R$16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Norte!$U$12:$U$16</c:f>
              <c:numCache>
                <c:formatCode>0.0</c:formatCode>
                <c:ptCount val="5"/>
                <c:pt idx="0">
                  <c:v>760.77686799999992</c:v>
                </c:pt>
                <c:pt idx="1">
                  <c:v>858.28878800000007</c:v>
                </c:pt>
                <c:pt idx="2">
                  <c:v>414.20881200000008</c:v>
                </c:pt>
                <c:pt idx="3">
                  <c:v>909.24720500000012</c:v>
                </c:pt>
                <c:pt idx="4">
                  <c:v>143.45331200000004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96766208"/>
        <c:axId val="96784384"/>
      </c:barChart>
      <c:lineChart>
        <c:grouping val="standard"/>
        <c:varyColors val="0"/>
        <c:ser>
          <c:idx val="2"/>
          <c:order val="2"/>
          <c:tx>
            <c:strRef>
              <c:f>Norte!$V$11</c:f>
              <c:strCache>
                <c:ptCount val="1"/>
                <c:pt idx="0">
                  <c:v>Avance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5.0810487326836032E-2"/>
                  <c:y val="-5.9012246082454691E-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8920933458198E-2"/>
                  <c:y val="8.80948694753255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46000669472036E-2"/>
                  <c:y val="8.8126111252663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881696131813869E-2"/>
                  <c:y val="4.40404921204766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Norte!$R$12:$R$16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Norte!$V$12:$V$16</c:f>
              <c:numCache>
                <c:formatCode>0.0%</c:formatCode>
                <c:ptCount val="5"/>
                <c:pt idx="0">
                  <c:v>0.65535390505371161</c:v>
                </c:pt>
                <c:pt idx="1">
                  <c:v>0.56941049724979853</c:v>
                </c:pt>
                <c:pt idx="2">
                  <c:v>0.70049077873171861</c:v>
                </c:pt>
                <c:pt idx="3">
                  <c:v>0.59089594168116055</c:v>
                </c:pt>
                <c:pt idx="4">
                  <c:v>0.62252097194271705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7456"/>
        <c:axId val="96785920"/>
      </c:lineChart>
      <c:catAx>
        <c:axId val="96766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784384"/>
        <c:crosses val="autoZero"/>
        <c:auto val="1"/>
        <c:lblAlgn val="ctr"/>
        <c:lblOffset val="100"/>
        <c:noMultiLvlLbl val="0"/>
      </c:catAx>
      <c:valAx>
        <c:axId val="96784384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96766208"/>
        <c:crosses val="autoZero"/>
        <c:crossBetween val="between"/>
      </c:valAx>
      <c:valAx>
        <c:axId val="96785920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96787456"/>
        <c:crosses val="max"/>
        <c:crossBetween val="between"/>
      </c:valAx>
      <c:catAx>
        <c:axId val="9678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678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08362982686"/>
          <c:y val="0.15966979166666667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</a:rPr>
              <a:t>Macro Región Norte: Ejecución del Presupuesto para proyectos de inversión pública  por Regiones , </a:t>
            </a:r>
            <a:r>
              <a:rPr lang="es-PE" sz="1000" b="1" i="0" u="none" strike="noStrike" baseline="0">
                <a:solidFill>
                  <a:sysClr val="windowText" lastClr="000000"/>
                </a:solidFill>
                <a:effectLst/>
              </a:rPr>
              <a:t>2017</a:t>
            </a:r>
            <a:endParaRPr lang="es-PE" sz="11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698586930903342E-2"/>
          <c:y val="0.30020312500000002"/>
          <c:w val="0.87924401483555248"/>
          <c:h val="0.56250208333333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Norte!$S$26</c:f>
              <c:strCache>
                <c:ptCount val="1"/>
                <c:pt idx="0">
                  <c:v>Presupuesto 2017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2.3505642649822561E-3"/>
                  <c:y val="0.183488541666666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76154765593221E-3"/>
                  <c:y val="0.192307986111111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05642649822561E-3"/>
                  <c:y val="0.1482107638888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508380039230363E-7"/>
                  <c:y val="0.218766319444444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Norte!$R$27:$R$31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Norte!$S$27:$S$31</c:f>
              <c:numCache>
                <c:formatCode>#,##0.0</c:formatCode>
                <c:ptCount val="5"/>
                <c:pt idx="0">
                  <c:v>2207.414734</c:v>
                </c:pt>
                <c:pt idx="1">
                  <c:v>1993.2877660000001</c:v>
                </c:pt>
                <c:pt idx="2">
                  <c:v>1382.9584620000001</c:v>
                </c:pt>
                <c:pt idx="3">
                  <c:v>2222.5328410000002</c:v>
                </c:pt>
                <c:pt idx="4">
                  <c:v>380.02988600000003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96827648"/>
        <c:axId val="96845824"/>
      </c:barChart>
      <c:lineChart>
        <c:grouping val="standard"/>
        <c:varyColors val="0"/>
        <c:ser>
          <c:idx val="1"/>
          <c:order val="1"/>
          <c:tx>
            <c:strRef>
              <c:f>Norte!$T$26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Norte!$R$27:$R$31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Norte!$T$27:$T$31</c:f>
              <c:numCache>
                <c:formatCode>0.0%</c:formatCode>
                <c:ptCount val="5"/>
                <c:pt idx="0">
                  <c:v>0.65535390505371161</c:v>
                </c:pt>
                <c:pt idx="1">
                  <c:v>0.56941049724979853</c:v>
                </c:pt>
                <c:pt idx="2">
                  <c:v>0.70049077873171861</c:v>
                </c:pt>
                <c:pt idx="3">
                  <c:v>0.59089594168116055</c:v>
                </c:pt>
                <c:pt idx="4">
                  <c:v>0.62252097194271705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8896"/>
        <c:axId val="96847360"/>
      </c:lineChart>
      <c:catAx>
        <c:axId val="9682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845824"/>
        <c:crosses val="autoZero"/>
        <c:auto val="1"/>
        <c:lblAlgn val="ctr"/>
        <c:lblOffset val="100"/>
        <c:noMultiLvlLbl val="0"/>
      </c:catAx>
      <c:valAx>
        <c:axId val="96845824"/>
        <c:scaling>
          <c:orientation val="minMax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es-PE"/>
          </a:p>
        </c:txPr>
        <c:crossAx val="96827648"/>
        <c:crosses val="autoZero"/>
        <c:crossBetween val="between"/>
      </c:valAx>
      <c:valAx>
        <c:axId val="96847360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300">
                <a:solidFill>
                  <a:schemeClr val="bg1"/>
                </a:solidFill>
              </a:defRPr>
            </a:pPr>
            <a:endParaRPr lang="es-PE"/>
          </a:p>
        </c:txPr>
        <c:crossAx val="96848896"/>
        <c:crosses val="max"/>
        <c:crossBetween val="between"/>
      </c:valAx>
      <c:catAx>
        <c:axId val="9684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8473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Norte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Inversión pública 2017,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09438828804666"/>
          <c:y val="0.179653125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Norte!$T$61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Norte!$R$62:$R$64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Norte!$T$62:$T$64</c:f>
              <c:numCache>
                <c:formatCode>#,##0.0</c:formatCode>
                <c:ptCount val="3"/>
                <c:pt idx="0">
                  <c:v>1369.125974</c:v>
                </c:pt>
                <c:pt idx="1">
                  <c:v>882.35472900000002</c:v>
                </c:pt>
                <c:pt idx="2">
                  <c:v>2848.7680009999999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33707253440829343"/>
          <c:y val="0.41877569444444446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Ejecución del Presupuesto para proyectos de inversión pública por tipo de gasto, 2017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Norte!$S$46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Norte!$R$47:$R$50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Norte!$S$47:$S$50</c:f>
              <c:numCache>
                <c:formatCode>#,##0.0</c:formatCode>
                <c:ptCount val="4"/>
                <c:pt idx="0">
                  <c:v>3792.556655999997</c:v>
                </c:pt>
                <c:pt idx="1">
                  <c:v>3903.4538280000002</c:v>
                </c:pt>
                <c:pt idx="2">
                  <c:v>283.26579199999998</c:v>
                </c:pt>
                <c:pt idx="3">
                  <c:v>206.94741299999998</c:v>
                </c:pt>
              </c:numCache>
            </c:numRef>
          </c:val>
        </c:ser>
        <c:ser>
          <c:idx val="1"/>
          <c:order val="1"/>
          <c:tx>
            <c:strRef>
              <c:f>Norte!$T$46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Norte!$R$47:$R$50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Norte!$T$47:$T$50</c:f>
              <c:numCache>
                <c:formatCode>#,##0.0</c:formatCode>
                <c:ptCount val="4"/>
                <c:pt idx="0">
                  <c:v>2274.9213499999987</c:v>
                </c:pt>
                <c:pt idx="1">
                  <c:v>2506.5472520000012</c:v>
                </c:pt>
                <c:pt idx="2">
                  <c:v>166.59338600000001</c:v>
                </c:pt>
                <c:pt idx="3">
                  <c:v>152.186713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79904"/>
        <c:axId val="97255424"/>
      </c:barChart>
      <c:catAx>
        <c:axId val="971799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255424"/>
        <c:crosses val="autoZero"/>
        <c:auto val="1"/>
        <c:lblAlgn val="ctr"/>
        <c:lblOffset val="100"/>
        <c:noMultiLvlLbl val="0"/>
      </c:catAx>
      <c:valAx>
        <c:axId val="97255424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9717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Norte: Ejecución de la inversión pública 2017, por niveles de gobierno</a:t>
            </a:r>
          </a:p>
          <a:p>
            <a:pPr>
              <a:defRPr sz="1000" b="1"/>
            </a:pPr>
            <a:r>
              <a:rPr lang="en-US" sz="1000" b="0"/>
              <a:t>(Millones</a:t>
            </a:r>
            <a:r>
              <a:rPr lang="en-US" sz="1000" b="0" baseline="0"/>
              <a:t> S/)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Norte!$G$50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Norte!$E$51:$E$53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Norte!$G$51:$G$53</c:f>
              <c:numCache>
                <c:formatCode>#,##0.0</c:formatCode>
                <c:ptCount val="3"/>
                <c:pt idx="0">
                  <c:v>1739.4165610000002</c:v>
                </c:pt>
                <c:pt idx="1">
                  <c:v>2103.4882210000001</c:v>
                </c:pt>
                <c:pt idx="2">
                  <c:v>4343.3189069999999</c:v>
                </c:pt>
              </c:numCache>
            </c:numRef>
          </c:val>
        </c:ser>
        <c:ser>
          <c:idx val="1"/>
          <c:order val="1"/>
          <c:tx>
            <c:strRef>
              <c:f>Norte!$H$50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Norte!$E$51:$E$53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Norte!$H$51:$H$53</c:f>
              <c:numCache>
                <c:formatCode>#,##0.0</c:formatCode>
                <c:ptCount val="3"/>
                <c:pt idx="0">
                  <c:v>1369.125974</c:v>
                </c:pt>
                <c:pt idx="1">
                  <c:v>882.35472900000002</c:v>
                </c:pt>
                <c:pt idx="2">
                  <c:v>2848.7680009999999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86016"/>
        <c:axId val="97287552"/>
      </c:barChart>
      <c:catAx>
        <c:axId val="97286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97287552"/>
        <c:crosses val="autoZero"/>
        <c:auto val="1"/>
        <c:lblAlgn val="ctr"/>
        <c:lblOffset val="100"/>
        <c:noMultiLvlLbl val="0"/>
      </c:catAx>
      <c:valAx>
        <c:axId val="9728755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9728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22</xdr:row>
      <xdr:rowOff>100853</xdr:rowOff>
    </xdr:from>
    <xdr:to>
      <xdr:col>14</xdr:col>
      <xdr:colOff>705970</xdr:colOff>
      <xdr:row>24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40</xdr:row>
      <xdr:rowOff>155121</xdr:rowOff>
    </xdr:from>
    <xdr:to>
      <xdr:col>14</xdr:col>
      <xdr:colOff>736306</xdr:colOff>
      <xdr:row>44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59</xdr:row>
      <xdr:rowOff>155121</xdr:rowOff>
    </xdr:from>
    <xdr:to>
      <xdr:col>14</xdr:col>
      <xdr:colOff>736306</xdr:colOff>
      <xdr:row>63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695240</xdr:colOff>
      <xdr:row>6</xdr:row>
      <xdr:rowOff>164346</xdr:rowOff>
    </xdr:from>
    <xdr:to>
      <xdr:col>22</xdr:col>
      <xdr:colOff>747633</xdr:colOff>
      <xdr:row>22</xdr:row>
      <xdr:rowOff>9953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712823</xdr:colOff>
      <xdr:row>23</xdr:row>
      <xdr:rowOff>33844</xdr:rowOff>
    </xdr:from>
    <xdr:to>
      <xdr:col>22</xdr:col>
      <xdr:colOff>765216</xdr:colOff>
      <xdr:row>38</xdr:row>
      <xdr:rowOff>56344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720952</xdr:colOff>
      <xdr:row>55</xdr:row>
      <xdr:rowOff>120419</xdr:rowOff>
    </xdr:from>
    <xdr:to>
      <xdr:col>22</xdr:col>
      <xdr:colOff>773345</xdr:colOff>
      <xdr:row>70</xdr:row>
      <xdr:rowOff>142919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716762</xdr:colOff>
      <xdr:row>38</xdr:row>
      <xdr:rowOff>168214</xdr:rowOff>
    </xdr:from>
    <xdr:to>
      <xdr:col>22</xdr:col>
      <xdr:colOff>783300</xdr:colOff>
      <xdr:row>54</xdr:row>
      <xdr:rowOff>214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750428</xdr:colOff>
      <xdr:row>73</xdr:row>
      <xdr:rowOff>176212</xdr:rowOff>
    </xdr:from>
    <xdr:to>
      <xdr:col>22</xdr:col>
      <xdr:colOff>802821</xdr:colOff>
      <xdr:row>90</xdr:row>
      <xdr:rowOff>8212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09 de enero del 2017		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09 de enero del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0.71906</cdr:x>
      <cdr:y>0.29618</cdr:y>
    </cdr:from>
    <cdr:to>
      <cdr:x>0.94318</cdr:x>
      <cdr:y>0.73472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879018" y="852985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5,100.2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78,7%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41,9%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65,6%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09 de enero del 2018	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09 de enero de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09 de enero del 2018                 	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3" t="s">
        <v>88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19.5" customHeight="1" x14ac:dyDescent="0.25">
      <c r="B4" s="114" t="s">
        <v>97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2:18" ht="15" customHeight="1" x14ac:dyDescent="0.25">
      <c r="B5" s="115" t="s">
        <v>98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6" t="s">
        <v>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2:15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x14ac:dyDescent="0.25"/>
    <row r="11" spans="2:15" x14ac:dyDescent="0.25">
      <c r="G11" s="6"/>
    </row>
    <row r="12" spans="2:15" x14ac:dyDescent="0.25">
      <c r="F12" s="6" t="s">
        <v>82</v>
      </c>
      <c r="G12" s="6"/>
      <c r="J12" s="2">
        <v>2</v>
      </c>
    </row>
    <row r="13" spans="2:15" x14ac:dyDescent="0.25">
      <c r="G13" s="6" t="s">
        <v>83</v>
      </c>
      <c r="J13" s="2">
        <v>3</v>
      </c>
    </row>
    <row r="14" spans="2:15" x14ac:dyDescent="0.25">
      <c r="G14" s="6" t="s">
        <v>84</v>
      </c>
      <c r="J14" s="2">
        <v>4</v>
      </c>
    </row>
    <row r="15" spans="2:15" x14ac:dyDescent="0.25">
      <c r="G15" s="6" t="s">
        <v>85</v>
      </c>
      <c r="J15" s="2">
        <v>5</v>
      </c>
    </row>
    <row r="16" spans="2:15" x14ac:dyDescent="0.25">
      <c r="G16" s="6" t="s">
        <v>86</v>
      </c>
      <c r="J16" s="2">
        <v>6</v>
      </c>
    </row>
    <row r="17" spans="7:10" x14ac:dyDescent="0.25">
      <c r="G17" s="90" t="s">
        <v>87</v>
      </c>
      <c r="J17" s="2">
        <v>7</v>
      </c>
    </row>
    <row r="18" spans="7:10" x14ac:dyDescent="0.25">
      <c r="G18" s="6"/>
      <c r="J18" s="2"/>
    </row>
    <row r="19" spans="7:10" x14ac:dyDescent="0.25">
      <c r="G19" s="6"/>
      <c r="J19" s="2"/>
    </row>
    <row r="20" spans="7:10" x14ac:dyDescent="0.25">
      <c r="G20" s="9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6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35" t="s">
        <v>99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23" x14ac:dyDescent="0.2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23" x14ac:dyDescent="0.25">
      <c r="B3" s="47" t="str">
        <f>+C7</f>
        <v>1.Ejecución del de proyectos de inversión pública en la Macro Región</v>
      </c>
      <c r="C3" s="5"/>
      <c r="D3" s="5"/>
      <c r="E3" s="5"/>
      <c r="F3" s="5"/>
      <c r="G3" s="47"/>
      <c r="H3" s="5"/>
      <c r="I3" s="47" t="str">
        <f>+C61</f>
        <v>3. Ejecución de la Inversión Pública por tipo de Intervenciones  en la Macro Región</v>
      </c>
      <c r="J3" s="5"/>
      <c r="K3" s="5"/>
      <c r="L3" s="47"/>
      <c r="M3" s="5"/>
      <c r="N3" s="5"/>
      <c r="O3" s="5"/>
    </row>
    <row r="4" spans="1:23" x14ac:dyDescent="0.25">
      <c r="B4" s="47" t="str">
        <f>+C42</f>
        <v>2. Ejecución de la Inversión Pública por Niveles de Gobierno en la Macro Región</v>
      </c>
      <c r="C4" s="5"/>
      <c r="D4" s="5"/>
      <c r="E4" s="5"/>
      <c r="F4" s="5"/>
      <c r="G4" s="47"/>
      <c r="H4" s="5"/>
      <c r="I4" s="5"/>
      <c r="J4" s="5"/>
      <c r="K4" s="5"/>
      <c r="L4" s="47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23" x14ac:dyDescent="0.25">
      <c r="B7" s="59"/>
      <c r="C7" s="117" t="s">
        <v>72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60"/>
    </row>
    <row r="8" spans="1:23" s="3" customFormat="1" ht="15" customHeight="1" x14ac:dyDescent="0.25">
      <c r="A8" s="1"/>
      <c r="B8" s="16"/>
      <c r="C8" s="118" t="s">
        <v>95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8"/>
      <c r="P8" s="1"/>
    </row>
    <row r="9" spans="1:23" s="3" customFormat="1" x14ac:dyDescent="0.25">
      <c r="A9" s="1"/>
      <c r="B9" s="16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  <c r="P9" s="1"/>
    </row>
    <row r="10" spans="1:23" s="3" customFormat="1" x14ac:dyDescent="0.25">
      <c r="A10" s="1"/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"/>
      <c r="R10" s="80"/>
      <c r="S10" s="80"/>
      <c r="T10" s="80"/>
      <c r="U10" s="80"/>
      <c r="V10" s="80"/>
    </row>
    <row r="11" spans="1:23" s="3" customFormat="1" x14ac:dyDescent="0.25">
      <c r="A11" s="1"/>
      <c r="B11" s="16"/>
      <c r="C11" s="19"/>
      <c r="D11" s="19"/>
      <c r="E11" s="125" t="s">
        <v>57</v>
      </c>
      <c r="F11" s="126"/>
      <c r="G11" s="126"/>
      <c r="H11" s="126"/>
      <c r="I11" s="126"/>
      <c r="J11" s="126"/>
      <c r="K11" s="126"/>
      <c r="L11" s="126"/>
      <c r="M11" s="19"/>
      <c r="N11" s="19"/>
      <c r="O11" s="20"/>
      <c r="P11" s="1"/>
      <c r="R11" s="80" t="s">
        <v>41</v>
      </c>
      <c r="S11" s="81" t="s">
        <v>20</v>
      </c>
      <c r="T11" s="82" t="s">
        <v>39</v>
      </c>
      <c r="U11" s="81" t="s">
        <v>40</v>
      </c>
      <c r="V11" s="81" t="s">
        <v>8</v>
      </c>
      <c r="W11" s="94"/>
    </row>
    <row r="12" spans="1:23" s="3" customFormat="1" x14ac:dyDescent="0.25">
      <c r="A12" s="1"/>
      <c r="B12" s="16"/>
      <c r="C12" s="19"/>
      <c r="D12" s="19"/>
      <c r="E12" s="127" t="s">
        <v>12</v>
      </c>
      <c r="F12" s="127"/>
      <c r="G12" s="127"/>
      <c r="H12" s="127"/>
      <c r="I12" s="127"/>
      <c r="J12" s="127"/>
      <c r="K12" s="127"/>
      <c r="L12" s="127"/>
      <c r="M12" s="19"/>
      <c r="N12" s="19"/>
      <c r="O12" s="20"/>
      <c r="P12" s="1"/>
      <c r="R12" s="80" t="s">
        <v>83</v>
      </c>
      <c r="S12" s="97">
        <v>2207.414734</v>
      </c>
      <c r="T12" s="103">
        <v>1446.637866</v>
      </c>
      <c r="U12" s="82">
        <f t="shared" ref="U12:U16" si="0">+S12-T12</f>
        <v>760.77686799999992</v>
      </c>
      <c r="V12" s="83">
        <f t="shared" ref="V12:V16" si="1">+T12/S12</f>
        <v>0.65535390505371161</v>
      </c>
      <c r="W12" s="94"/>
    </row>
    <row r="13" spans="1:23" s="3" customFormat="1" x14ac:dyDescent="0.25">
      <c r="A13" s="1"/>
      <c r="B13" s="16"/>
      <c r="C13" s="19"/>
      <c r="D13" s="19"/>
      <c r="E13" s="128" t="s">
        <v>4</v>
      </c>
      <c r="F13" s="129"/>
      <c r="G13" s="133">
        <v>2017</v>
      </c>
      <c r="H13" s="133"/>
      <c r="I13" s="133"/>
      <c r="J13" s="133">
        <v>2016</v>
      </c>
      <c r="K13" s="133"/>
      <c r="L13" s="133"/>
      <c r="M13" s="19"/>
      <c r="N13" s="19"/>
      <c r="O13" s="20"/>
      <c r="P13" s="1"/>
      <c r="R13" s="80" t="s">
        <v>84</v>
      </c>
      <c r="S13" s="97">
        <v>1993.2877660000001</v>
      </c>
      <c r="T13" s="103">
        <v>1134.9989780000001</v>
      </c>
      <c r="U13" s="82">
        <f t="shared" si="0"/>
        <v>858.28878800000007</v>
      </c>
      <c r="V13" s="83">
        <f t="shared" si="1"/>
        <v>0.56941049724979853</v>
      </c>
      <c r="W13" s="94"/>
    </row>
    <row r="14" spans="1:23" s="3" customFormat="1" x14ac:dyDescent="0.25">
      <c r="A14" s="1"/>
      <c r="B14" s="16"/>
      <c r="C14" s="19"/>
      <c r="D14" s="19"/>
      <c r="E14" s="130"/>
      <c r="F14" s="131"/>
      <c r="G14" s="10" t="s">
        <v>6</v>
      </c>
      <c r="H14" s="10" t="s">
        <v>7</v>
      </c>
      <c r="I14" s="10" t="s">
        <v>8</v>
      </c>
      <c r="J14" s="10" t="s">
        <v>6</v>
      </c>
      <c r="K14" s="10" t="s">
        <v>7</v>
      </c>
      <c r="L14" s="10" t="s">
        <v>8</v>
      </c>
      <c r="M14" s="21"/>
      <c r="N14" s="108" t="s">
        <v>96</v>
      </c>
      <c r="O14" s="20"/>
      <c r="P14" s="1"/>
      <c r="R14" s="80" t="s">
        <v>85</v>
      </c>
      <c r="S14" s="97">
        <v>1382.9584620000001</v>
      </c>
      <c r="T14" s="103">
        <v>968.74964999999997</v>
      </c>
      <c r="U14" s="82">
        <f t="shared" si="0"/>
        <v>414.20881200000008</v>
      </c>
      <c r="V14" s="83">
        <f t="shared" si="1"/>
        <v>0.70049077873171861</v>
      </c>
      <c r="W14" s="94"/>
    </row>
    <row r="15" spans="1:23" s="3" customFormat="1" ht="14.25" customHeight="1" x14ac:dyDescent="0.25">
      <c r="A15" s="1"/>
      <c r="B15" s="16"/>
      <c r="C15" s="19"/>
      <c r="D15" s="19"/>
      <c r="E15" s="48" t="s">
        <v>83</v>
      </c>
      <c r="F15" s="49"/>
      <c r="G15" s="7">
        <f>+Cajamarca!G19</f>
        <v>2207.414734</v>
      </c>
      <c r="H15" s="7">
        <f>+Cajamarca!H19</f>
        <v>1446.637866</v>
      </c>
      <c r="I15" s="8">
        <f>+H15/G15</f>
        <v>0.65535390505371161</v>
      </c>
      <c r="J15" s="7">
        <f>+Cajamarca!J19</f>
        <v>2196.4226560000002</v>
      </c>
      <c r="K15" s="7">
        <f>+Cajamarca!K19</f>
        <v>1343.4557090000001</v>
      </c>
      <c r="L15" s="8">
        <f t="shared" ref="L15:L20" si="2">+K15/J15</f>
        <v>0.61165627905451725</v>
      </c>
      <c r="M15" s="110">
        <f>+(I15-L15)*100</f>
        <v>4.3697625999194356</v>
      </c>
      <c r="N15" s="109">
        <f t="shared" ref="N15:N20" si="3">+G15/$G$20</f>
        <v>0.26964994090818079</v>
      </c>
      <c r="O15" s="20"/>
      <c r="P15" s="1"/>
      <c r="R15" s="80" t="s">
        <v>86</v>
      </c>
      <c r="S15" s="97">
        <v>2222.5328410000002</v>
      </c>
      <c r="T15" s="103">
        <v>1313.2856360000001</v>
      </c>
      <c r="U15" s="82">
        <f t="shared" si="0"/>
        <v>909.24720500000012</v>
      </c>
      <c r="V15" s="83">
        <f t="shared" si="1"/>
        <v>0.59089594168116055</v>
      </c>
      <c r="W15" s="94"/>
    </row>
    <row r="16" spans="1:23" s="3" customFormat="1" x14ac:dyDescent="0.25">
      <c r="A16" s="1"/>
      <c r="B16" s="16"/>
      <c r="C16" s="19"/>
      <c r="D16" s="19"/>
      <c r="E16" s="48" t="s">
        <v>84</v>
      </c>
      <c r="F16" s="49"/>
      <c r="G16" s="7">
        <f>+'La Libertad'!G19</f>
        <v>1993.2877660000001</v>
      </c>
      <c r="H16" s="7">
        <f>+'La Libertad'!H19</f>
        <v>1134.9989780000001</v>
      </c>
      <c r="I16" s="8">
        <f t="shared" ref="I16:I19" si="4">+H16/G16</f>
        <v>0.56941049724979853</v>
      </c>
      <c r="J16" s="7">
        <f>+'La Libertad'!J19</f>
        <v>1836.1732790000001</v>
      </c>
      <c r="K16" s="7">
        <f>+'La Libertad'!K19</f>
        <v>1332.624564</v>
      </c>
      <c r="L16" s="8">
        <f t="shared" si="2"/>
        <v>0.72576187620253452</v>
      </c>
      <c r="M16" s="110">
        <f>+(I16-L16)*100</f>
        <v>-15.635137895273598</v>
      </c>
      <c r="N16" s="109">
        <f t="shared" si="3"/>
        <v>0.24349295129553111</v>
      </c>
      <c r="O16" s="20"/>
      <c r="P16" s="1"/>
      <c r="R16" s="80" t="s">
        <v>87</v>
      </c>
      <c r="S16" s="97">
        <v>380.02988600000003</v>
      </c>
      <c r="T16" s="103">
        <v>236.57657399999999</v>
      </c>
      <c r="U16" s="82">
        <f t="shared" si="0"/>
        <v>143.45331200000004</v>
      </c>
      <c r="V16" s="83">
        <f t="shared" si="1"/>
        <v>0.62252097194271705</v>
      </c>
      <c r="W16" s="94"/>
    </row>
    <row r="17" spans="1:23" s="3" customFormat="1" x14ac:dyDescent="0.25">
      <c r="A17" s="1"/>
      <c r="B17" s="16"/>
      <c r="C17" s="19"/>
      <c r="D17" s="19"/>
      <c r="E17" s="48" t="s">
        <v>85</v>
      </c>
      <c r="F17" s="49"/>
      <c r="G17" s="7">
        <f>+Lambayeque!G19</f>
        <v>1382.9584620000001</v>
      </c>
      <c r="H17" s="7">
        <f>+Lambayeque!H19</f>
        <v>968.74964999999997</v>
      </c>
      <c r="I17" s="8">
        <f t="shared" si="4"/>
        <v>0.70049077873171861</v>
      </c>
      <c r="J17" s="7">
        <f>+Lambayeque!J19</f>
        <v>1165.446782</v>
      </c>
      <c r="K17" s="7">
        <f>+Lambayeque!K19</f>
        <v>651.14122100000009</v>
      </c>
      <c r="L17" s="8">
        <f t="shared" si="2"/>
        <v>0.55870523738766487</v>
      </c>
      <c r="M17" s="110">
        <f t="shared" ref="M17:M20" si="5">+(I17-L17)*100</f>
        <v>14.178554134405374</v>
      </c>
      <c r="N17" s="109">
        <f t="shared" si="3"/>
        <v>0.16893729203348185</v>
      </c>
      <c r="O17" s="20"/>
      <c r="P17" s="1"/>
      <c r="R17" s="80"/>
      <c r="S17" s="97"/>
      <c r="T17" s="103"/>
      <c r="U17" s="82"/>
      <c r="V17" s="83"/>
      <c r="W17" s="94"/>
    </row>
    <row r="18" spans="1:23" s="3" customFormat="1" x14ac:dyDescent="0.25">
      <c r="A18" s="1"/>
      <c r="B18" s="16"/>
      <c r="C18" s="19"/>
      <c r="D18" s="19"/>
      <c r="E18" s="48" t="s">
        <v>86</v>
      </c>
      <c r="F18" s="49"/>
      <c r="G18" s="7">
        <f>+Piura!G19</f>
        <v>2222.5328410000002</v>
      </c>
      <c r="H18" s="7">
        <f>+Piura!H19</f>
        <v>1313.2856360000001</v>
      </c>
      <c r="I18" s="8">
        <f t="shared" si="4"/>
        <v>0.59089594168116055</v>
      </c>
      <c r="J18" s="7">
        <f>+Piura!J19</f>
        <v>1990.2259530000001</v>
      </c>
      <c r="K18" s="7">
        <f>+Piura!K19</f>
        <v>1313.3052499999999</v>
      </c>
      <c r="L18" s="8">
        <f t="shared" si="2"/>
        <v>0.65987746166226369</v>
      </c>
      <c r="M18" s="110">
        <f t="shared" si="5"/>
        <v>-6.898151998110313</v>
      </c>
      <c r="N18" s="109">
        <f t="shared" si="3"/>
        <v>0.27149671514430568</v>
      </c>
      <c r="O18" s="20"/>
      <c r="P18" s="1"/>
      <c r="S18" s="100"/>
      <c r="T18" s="94"/>
      <c r="U18" s="94"/>
      <c r="V18" s="101"/>
      <c r="W18" s="95"/>
    </row>
    <row r="19" spans="1:23" s="3" customFormat="1" x14ac:dyDescent="0.25">
      <c r="A19" s="1"/>
      <c r="B19" s="16"/>
      <c r="C19" s="19"/>
      <c r="D19" s="19"/>
      <c r="E19" s="48" t="s">
        <v>87</v>
      </c>
      <c r="F19" s="49"/>
      <c r="G19" s="7">
        <f>+Tumbes!G19</f>
        <v>380.02988600000003</v>
      </c>
      <c r="H19" s="7">
        <f>+Tumbes!H19</f>
        <v>236.57657399999999</v>
      </c>
      <c r="I19" s="8">
        <f t="shared" si="4"/>
        <v>0.62252097194271705</v>
      </c>
      <c r="J19" s="7">
        <f>+Tumbes!J19</f>
        <v>363.078034</v>
      </c>
      <c r="K19" s="7">
        <f>+Tumbes!K19</f>
        <v>194.63565799999998</v>
      </c>
      <c r="L19" s="8">
        <f t="shared" si="2"/>
        <v>0.53607114662298727</v>
      </c>
      <c r="M19" s="110">
        <f t="shared" si="5"/>
        <v>8.6449825319729783</v>
      </c>
      <c r="N19" s="109">
        <f t="shared" si="3"/>
        <v>4.6423100618500579E-2</v>
      </c>
      <c r="O19" s="20"/>
      <c r="P19" s="1"/>
      <c r="S19" s="100"/>
      <c r="T19" s="94"/>
      <c r="U19" s="94"/>
      <c r="V19" s="101"/>
      <c r="W19" s="95"/>
    </row>
    <row r="20" spans="1:23" s="3" customFormat="1" x14ac:dyDescent="0.25">
      <c r="A20" s="1"/>
      <c r="B20" s="16"/>
      <c r="C20" s="19"/>
      <c r="D20" s="19"/>
      <c r="E20" s="50" t="s">
        <v>94</v>
      </c>
      <c r="F20" s="51"/>
      <c r="G20" s="52">
        <f>SUM(G15:G19)</f>
        <v>8186.2236890000004</v>
      </c>
      <c r="H20" s="53">
        <f>SUM(H15:H19)</f>
        <v>5100.2487040000005</v>
      </c>
      <c r="I20" s="54">
        <f>+H20/G20</f>
        <v>0.62302826037520953</v>
      </c>
      <c r="J20" s="52">
        <f>SUM(J15:J19)</f>
        <v>7551.3467040000005</v>
      </c>
      <c r="K20" s="52">
        <f>SUM(K15:K19)</f>
        <v>4835.1624020000008</v>
      </c>
      <c r="L20" s="54">
        <f t="shared" si="2"/>
        <v>0.64030464916129226</v>
      </c>
      <c r="M20" s="110">
        <f t="shared" si="5"/>
        <v>-1.727638878608273</v>
      </c>
      <c r="N20" s="109">
        <f t="shared" si="3"/>
        <v>1</v>
      </c>
      <c r="O20" s="20"/>
      <c r="P20" s="1"/>
    </row>
    <row r="21" spans="1:23" s="3" customFormat="1" x14ac:dyDescent="0.25">
      <c r="A21" s="1"/>
      <c r="B21" s="16"/>
      <c r="C21" s="19"/>
      <c r="D21" s="19"/>
      <c r="E21" s="123" t="s">
        <v>91</v>
      </c>
      <c r="F21" s="123"/>
      <c r="G21" s="123"/>
      <c r="H21" s="123"/>
      <c r="I21" s="123"/>
      <c r="J21" s="123"/>
      <c r="K21" s="123"/>
      <c r="L21" s="123"/>
      <c r="M21" s="23"/>
      <c r="N21" s="24"/>
      <c r="O21" s="20"/>
      <c r="P21" s="1"/>
    </row>
    <row r="22" spans="1:23" s="3" customFormat="1" x14ac:dyDescent="0.25">
      <c r="A22" s="1"/>
      <c r="B22" s="16"/>
      <c r="C22" s="19"/>
      <c r="D22" s="19"/>
      <c r="E22" s="19"/>
      <c r="F22" s="25"/>
      <c r="G22" s="25"/>
      <c r="H22" s="25"/>
      <c r="I22" s="25"/>
      <c r="J22" s="25"/>
      <c r="K22" s="25"/>
      <c r="L22" s="19"/>
      <c r="M22" s="22"/>
      <c r="N22" s="19"/>
      <c r="O22" s="20"/>
      <c r="P22" s="1"/>
    </row>
    <row r="23" spans="1:23" s="3" customFormat="1" ht="15" customHeight="1" x14ac:dyDescent="0.25">
      <c r="A23" s="1"/>
      <c r="B23" s="16"/>
      <c r="C23" s="134" t="str">
        <f>+CONCATENATE("Al 09 de enero de los " &amp; FIXED(J33,0)  &amp; "  proyectos presupuestados para el 2017 en esta macro región, " &amp; FIXED(J29,0) &amp; " no cuentan con ningún avance en ejecución del gasto, mientras que " &amp; FIXED(J30,0) &amp; " (" &amp; FIXED(K30*100,1) &amp; "% de proyectos) no superan el 50,0% de ejecución, " &amp; FIXED(J31,0) &amp; " proyectos (" &amp; FIXED(K31*100,1) &amp; "% del total) tienen un nivel de ejecución mayor al 50,0% pero no culminan al 100% y " &amp; FIXED(J32,0) &amp; " proyectos por S/ " &amp; FIXED(I32,1) &amp; " millones se han ejecutado al 100,0%.")</f>
        <v>Al 09 de enero de los 8,659  proyectos presupuestados para el 2017 en esta macro región, 1,769 no cuentan con ningún avance en ejecución del gasto, mientras que 1,123 (13.0% de proyectos) no superan el 50,0% de ejecución, 2,269 proyectos (26.2% del total) tienen un nivel de ejecución mayor al 50,0% pero no culminan al 100% y 3,498 proyectos por S/ 2,148.7 millones se han ejecutado al 100,0%.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20"/>
      <c r="P23" s="1"/>
    </row>
    <row r="24" spans="1:23" s="3" customFormat="1" x14ac:dyDescent="0.25">
      <c r="A24" s="1"/>
      <c r="B24" s="16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20"/>
      <c r="P24" s="1"/>
    </row>
    <row r="25" spans="1:23" s="3" customFormat="1" ht="15" customHeight="1" x14ac:dyDescent="0.25">
      <c r="A25" s="1"/>
      <c r="B25" s="1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/>
      <c r="P25" s="1"/>
    </row>
    <row r="26" spans="1:23" s="3" customFormat="1" x14ac:dyDescent="0.25">
      <c r="A26" s="1"/>
      <c r="B26" s="16"/>
      <c r="C26" s="26"/>
      <c r="D26" s="26"/>
      <c r="E26" s="119" t="s">
        <v>35</v>
      </c>
      <c r="F26" s="119"/>
      <c r="G26" s="119"/>
      <c r="H26" s="119"/>
      <c r="I26" s="119"/>
      <c r="J26" s="119"/>
      <c r="K26" s="119"/>
      <c r="L26" s="119"/>
      <c r="M26" s="26"/>
      <c r="N26" s="26"/>
      <c r="O26" s="20"/>
      <c r="P26" s="1"/>
      <c r="R26" s="80"/>
      <c r="S26" s="80" t="s">
        <v>68</v>
      </c>
      <c r="T26" s="80" t="s">
        <v>42</v>
      </c>
      <c r="U26" s="80"/>
    </row>
    <row r="27" spans="1:23" s="3" customFormat="1" x14ac:dyDescent="0.25">
      <c r="A27" s="1"/>
      <c r="B27" s="16"/>
      <c r="C27" s="19"/>
      <c r="D27" s="19"/>
      <c r="E27" s="5"/>
      <c r="F27" s="120" t="s">
        <v>33</v>
      </c>
      <c r="G27" s="120"/>
      <c r="H27" s="120"/>
      <c r="I27" s="120"/>
      <c r="J27" s="120"/>
      <c r="K27" s="120"/>
      <c r="L27" s="5"/>
      <c r="M27" s="19"/>
      <c r="N27" s="19"/>
      <c r="O27" s="20"/>
      <c r="P27" s="1"/>
      <c r="R27" s="80" t="s">
        <v>83</v>
      </c>
      <c r="S27" s="86">
        <v>2207.414734</v>
      </c>
      <c r="T27" s="85">
        <v>0.65535390505371161</v>
      </c>
      <c r="U27" s="80"/>
    </row>
    <row r="28" spans="1:23" s="3" customFormat="1" x14ac:dyDescent="0.25">
      <c r="A28" s="1"/>
      <c r="B28" s="16"/>
      <c r="C28" s="19"/>
      <c r="D28" s="19"/>
      <c r="E28" s="19"/>
      <c r="F28" s="76" t="s">
        <v>25</v>
      </c>
      <c r="G28" s="65" t="s">
        <v>18</v>
      </c>
      <c r="H28" s="65" t="s">
        <v>20</v>
      </c>
      <c r="I28" s="65" t="s">
        <v>7</v>
      </c>
      <c r="J28" s="65" t="s">
        <v>24</v>
      </c>
      <c r="K28" s="65" t="s">
        <v>3</v>
      </c>
      <c r="L28" s="19"/>
      <c r="M28" s="74" t="s">
        <v>36</v>
      </c>
      <c r="N28" s="19"/>
      <c r="O28" s="20"/>
      <c r="P28" s="1"/>
      <c r="R28" s="80" t="s">
        <v>84</v>
      </c>
      <c r="S28" s="86">
        <v>1993.2877660000001</v>
      </c>
      <c r="T28" s="85">
        <v>0.56941049724979853</v>
      </c>
      <c r="U28" s="80"/>
    </row>
    <row r="29" spans="1:23" s="3" customFormat="1" x14ac:dyDescent="0.25">
      <c r="A29" s="1"/>
      <c r="B29" s="16"/>
      <c r="C29" s="19"/>
      <c r="D29" s="19"/>
      <c r="E29" s="19"/>
      <c r="F29" s="77" t="s">
        <v>26</v>
      </c>
      <c r="G29" s="111">
        <f>+I29/H29</f>
        <v>0</v>
      </c>
      <c r="H29" s="61">
        <v>746.39787799999931</v>
      </c>
      <c r="I29" s="61">
        <v>0</v>
      </c>
      <c r="J29" s="98">
        <v>1769</v>
      </c>
      <c r="K29" s="69">
        <f>+J29/J$33</f>
        <v>0.20429610809562304</v>
      </c>
      <c r="L29" s="19"/>
      <c r="M29" s="79">
        <f>SUM(J30:J32)</f>
        <v>6890</v>
      </c>
      <c r="N29" s="19"/>
      <c r="O29" s="20"/>
      <c r="P29" s="1"/>
      <c r="R29" s="80" t="s">
        <v>85</v>
      </c>
      <c r="S29" s="86">
        <v>1382.9584620000001</v>
      </c>
      <c r="T29" s="85">
        <v>0.70049077873171861</v>
      </c>
      <c r="U29" s="80"/>
    </row>
    <row r="30" spans="1:23" s="3" customFormat="1" x14ac:dyDescent="0.25">
      <c r="A30" s="1"/>
      <c r="B30" s="16"/>
      <c r="C30" s="19"/>
      <c r="D30" s="19"/>
      <c r="E30" s="19"/>
      <c r="F30" s="77" t="s">
        <v>27</v>
      </c>
      <c r="G30" s="111">
        <f t="shared" ref="G30:G33" si="6">+I30/H30</f>
        <v>0.17264251193649427</v>
      </c>
      <c r="H30" s="61">
        <v>2084.7074799999996</v>
      </c>
      <c r="I30" s="61">
        <v>359.9091359999988</v>
      </c>
      <c r="J30" s="98">
        <v>1123</v>
      </c>
      <c r="K30" s="69">
        <f t="shared" ref="K30:K32" si="7">+J30/J$33</f>
        <v>0.12969165030603996</v>
      </c>
      <c r="L30" s="19"/>
      <c r="M30" s="19"/>
      <c r="N30" s="19"/>
      <c r="O30" s="20"/>
      <c r="P30" s="1"/>
      <c r="R30" s="80" t="s">
        <v>86</v>
      </c>
      <c r="S30" s="86">
        <v>2222.5328410000002</v>
      </c>
      <c r="T30" s="85">
        <v>0.59089594168116055</v>
      </c>
      <c r="U30" s="80"/>
    </row>
    <row r="31" spans="1:23" s="3" customFormat="1" x14ac:dyDescent="0.25">
      <c r="A31" s="1"/>
      <c r="B31" s="16"/>
      <c r="C31" s="19"/>
      <c r="D31" s="19"/>
      <c r="E31" s="19"/>
      <c r="F31" s="77" t="s">
        <v>28</v>
      </c>
      <c r="G31" s="111">
        <f t="shared" si="6"/>
        <v>0.81056666570923774</v>
      </c>
      <c r="H31" s="61">
        <v>3197.3605610000095</v>
      </c>
      <c r="I31" s="61">
        <v>2591.6738889999956</v>
      </c>
      <c r="J31" s="98">
        <v>2269</v>
      </c>
      <c r="K31" s="69">
        <f t="shared" si="7"/>
        <v>0.26203949647765329</v>
      </c>
      <c r="L31" s="19"/>
      <c r="M31" s="19"/>
      <c r="N31" s="19"/>
      <c r="O31" s="20"/>
      <c r="P31" s="1"/>
      <c r="R31" s="80" t="s">
        <v>87</v>
      </c>
      <c r="S31" s="86">
        <v>380.02988600000003</v>
      </c>
      <c r="T31" s="85">
        <v>0.62252097194271705</v>
      </c>
      <c r="U31" s="80"/>
    </row>
    <row r="32" spans="1:23" x14ac:dyDescent="0.25">
      <c r="B32" s="16"/>
      <c r="C32" s="19"/>
      <c r="D32" s="19"/>
      <c r="E32" s="19"/>
      <c r="F32" s="77" t="s">
        <v>29</v>
      </c>
      <c r="G32" s="111">
        <f t="shared" si="6"/>
        <v>0.99578635511066027</v>
      </c>
      <c r="H32" s="61">
        <v>2157.7577700000074</v>
      </c>
      <c r="I32" s="61">
        <v>2148.6657450000139</v>
      </c>
      <c r="J32" s="98">
        <v>3498</v>
      </c>
      <c r="K32" s="69">
        <f t="shared" si="7"/>
        <v>0.40397274512068371</v>
      </c>
      <c r="L32" s="19"/>
      <c r="M32" s="19"/>
      <c r="N32" s="19"/>
      <c r="O32" s="20"/>
      <c r="R32" s="80"/>
      <c r="S32" s="86"/>
      <c r="T32" s="85"/>
      <c r="U32" s="80"/>
    </row>
    <row r="33" spans="2:21" x14ac:dyDescent="0.25">
      <c r="B33" s="16"/>
      <c r="C33" s="19"/>
      <c r="D33" s="19"/>
      <c r="E33" s="19"/>
      <c r="F33" s="78" t="s">
        <v>0</v>
      </c>
      <c r="G33" s="112">
        <f t="shared" si="6"/>
        <v>0.62302826843753478</v>
      </c>
      <c r="H33" s="53">
        <f t="shared" ref="H33:J33" si="8">SUM(H29:H32)</f>
        <v>8186.2236890000158</v>
      </c>
      <c r="I33" s="53">
        <f t="shared" si="8"/>
        <v>5100.2487700000083</v>
      </c>
      <c r="J33" s="75">
        <f t="shared" si="8"/>
        <v>8659</v>
      </c>
      <c r="K33" s="68">
        <f>SUM(K29:K32)</f>
        <v>1</v>
      </c>
      <c r="L33" s="19"/>
      <c r="M33" s="19"/>
      <c r="N33" s="19"/>
      <c r="O33" s="20"/>
      <c r="S33" s="102"/>
      <c r="T33" s="96"/>
    </row>
    <row r="34" spans="2:21" x14ac:dyDescent="0.25">
      <c r="B34" s="16"/>
      <c r="C34" s="19"/>
      <c r="D34" s="19"/>
      <c r="E34" s="11"/>
      <c r="F34" s="123" t="s">
        <v>90</v>
      </c>
      <c r="G34" s="123"/>
      <c r="H34" s="123"/>
      <c r="I34" s="123"/>
      <c r="J34" s="123"/>
      <c r="K34" s="123"/>
      <c r="L34" s="11"/>
      <c r="M34" s="19"/>
      <c r="N34" s="19"/>
      <c r="O34" s="20"/>
      <c r="S34" s="102"/>
      <c r="T34" s="96"/>
    </row>
    <row r="35" spans="2:21" x14ac:dyDescent="0.25">
      <c r="B35" s="16"/>
      <c r="C35" s="19"/>
      <c r="D35" s="19"/>
      <c r="E35" s="19"/>
      <c r="F35" s="27"/>
      <c r="G35" s="28"/>
      <c r="H35" s="28"/>
      <c r="I35" s="29"/>
      <c r="J35" s="30"/>
      <c r="K35" s="31"/>
      <c r="L35" s="19"/>
      <c r="M35" s="19"/>
      <c r="N35" s="19"/>
      <c r="O35" s="20"/>
    </row>
    <row r="36" spans="2:21" x14ac:dyDescent="0.25">
      <c r="B36" s="16"/>
      <c r="C36" s="19"/>
      <c r="D36" s="19"/>
      <c r="E36" s="19"/>
      <c r="F36" s="32"/>
      <c r="G36" s="33"/>
      <c r="H36" s="33"/>
      <c r="I36" s="34"/>
      <c r="J36" s="35"/>
      <c r="K36" s="31"/>
      <c r="L36" s="19"/>
      <c r="M36" s="19"/>
      <c r="N36" s="19"/>
      <c r="O36" s="20"/>
    </row>
    <row r="37" spans="2:21" x14ac:dyDescent="0.25">
      <c r="B37" s="16"/>
      <c r="C37" s="19"/>
      <c r="D37" s="19"/>
      <c r="E37" s="19"/>
      <c r="F37" s="25"/>
      <c r="G37" s="25"/>
      <c r="H37" s="25"/>
      <c r="I37" s="25"/>
      <c r="J37" s="25"/>
      <c r="K37" s="31"/>
      <c r="L37" s="19"/>
      <c r="M37" s="19"/>
      <c r="N37" s="19"/>
      <c r="O37" s="20"/>
    </row>
    <row r="38" spans="2:21" x14ac:dyDescent="0.25">
      <c r="B38" s="16"/>
      <c r="C38" s="19"/>
      <c r="D38" s="19"/>
      <c r="E38" s="19"/>
      <c r="F38" s="31"/>
      <c r="G38" s="31"/>
      <c r="H38" s="31"/>
      <c r="I38" s="31"/>
      <c r="J38" s="31"/>
      <c r="K38" s="31"/>
      <c r="L38" s="19"/>
      <c r="M38" s="19"/>
      <c r="N38" s="19"/>
      <c r="O38" s="20"/>
    </row>
    <row r="39" spans="2:21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1" spans="2:21" x14ac:dyDescent="0.2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2:21" x14ac:dyDescent="0.25">
      <c r="B42" s="16"/>
      <c r="C42" s="117" t="s">
        <v>37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7"/>
    </row>
    <row r="43" spans="2:21" x14ac:dyDescent="0.25">
      <c r="B43" s="1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7"/>
    </row>
    <row r="44" spans="2:21" ht="15" customHeight="1" x14ac:dyDescent="0.25">
      <c r="B44" s="16"/>
      <c r="C44" s="118" t="str">
        <f>+CONCATENATE("A la fecha en la macro región se vienen ejecutando S/ ",+FIXED(H54,1)," millones, lo que equivale a un avance en la ejecución del presupuesto del ",FIXED(I54*100,1),"%. Por niveles de gobierno, el Gobierno Nacional viene ejecutando el ", FIXED(I51*100,1), "% de su presupuesto para esta región, seguido del Gobierno Regional (",FIXED(I52*100,1),"%) y de los gobiernos locales que en conjunto tienen una ejecución del ", FIXED(I53*100,1),"%")</f>
        <v>A la fecha en la macro región se vienen ejecutando S/ 5,100.2 millones, lo que equivale a un avance en la ejecución del presupuesto del 62.3%. Por niveles de gobierno, el Gobierno Nacional viene ejecutando el 78.7% de su presupuesto para esta región, seguido del Gobierno Regional (41.9%) y de los gobiernos locales que en conjunto tienen una ejecución del 65.6%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8"/>
      <c r="Q44" s="80"/>
      <c r="R44" s="80"/>
      <c r="S44" s="80"/>
      <c r="T44" s="80"/>
      <c r="U44" s="80"/>
    </row>
    <row r="45" spans="2:21" x14ac:dyDescent="0.25">
      <c r="B45" s="16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8"/>
      <c r="Q45" s="80"/>
      <c r="R45" s="80"/>
      <c r="S45" s="80"/>
      <c r="T45" s="80"/>
      <c r="U45" s="80"/>
    </row>
    <row r="46" spans="2:21" x14ac:dyDescent="0.25">
      <c r="B46" s="16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20"/>
      <c r="Q46" s="80"/>
      <c r="R46" s="87" t="s">
        <v>43</v>
      </c>
      <c r="S46" s="87" t="s">
        <v>6</v>
      </c>
      <c r="T46" s="87" t="s">
        <v>69</v>
      </c>
      <c r="U46" s="80"/>
    </row>
    <row r="47" spans="2:21" x14ac:dyDescent="0.25">
      <c r="B47" s="16"/>
      <c r="C47" s="19"/>
      <c r="D47" s="19"/>
      <c r="E47" s="125" t="s">
        <v>48</v>
      </c>
      <c r="F47" s="126"/>
      <c r="G47" s="126"/>
      <c r="H47" s="126"/>
      <c r="I47" s="126"/>
      <c r="J47" s="126"/>
      <c r="K47" s="126"/>
      <c r="L47" s="126"/>
      <c r="M47" s="19"/>
      <c r="N47" s="19"/>
      <c r="O47" s="20"/>
      <c r="Q47" s="80"/>
      <c r="R47" s="80" t="s">
        <v>13</v>
      </c>
      <c r="S47" s="86">
        <v>3792.556655999997</v>
      </c>
      <c r="T47" s="86">
        <v>2274.9213499999987</v>
      </c>
      <c r="U47" s="88"/>
    </row>
    <row r="48" spans="2:21" x14ac:dyDescent="0.25">
      <c r="B48" s="16"/>
      <c r="C48" s="19"/>
      <c r="D48" s="19"/>
      <c r="E48" s="127" t="s">
        <v>12</v>
      </c>
      <c r="F48" s="127"/>
      <c r="G48" s="127"/>
      <c r="H48" s="127"/>
      <c r="I48" s="127"/>
      <c r="J48" s="127"/>
      <c r="K48" s="127"/>
      <c r="L48" s="127"/>
      <c r="M48" s="19"/>
      <c r="N48" s="19"/>
      <c r="O48" s="20"/>
      <c r="Q48" s="80"/>
      <c r="R48" s="80" t="s">
        <v>14</v>
      </c>
      <c r="S48" s="86">
        <v>3903.4538280000002</v>
      </c>
      <c r="T48" s="86">
        <v>2506.5472520000012</v>
      </c>
      <c r="U48" s="88"/>
    </row>
    <row r="49" spans="2:21" x14ac:dyDescent="0.25">
      <c r="B49" s="16"/>
      <c r="C49" s="19"/>
      <c r="D49" s="19"/>
      <c r="E49" s="128" t="s">
        <v>11</v>
      </c>
      <c r="F49" s="129"/>
      <c r="G49" s="133">
        <v>2017</v>
      </c>
      <c r="H49" s="133"/>
      <c r="I49" s="133"/>
      <c r="J49" s="133">
        <v>2016</v>
      </c>
      <c r="K49" s="133"/>
      <c r="L49" s="133"/>
      <c r="M49" s="19"/>
      <c r="N49" s="19"/>
      <c r="O49" s="20"/>
      <c r="Q49" s="80"/>
      <c r="R49" s="80" t="s">
        <v>23</v>
      </c>
      <c r="S49" s="86">
        <v>283.26579199999998</v>
      </c>
      <c r="T49" s="86">
        <v>166.59338600000001</v>
      </c>
      <c r="U49" s="88"/>
    </row>
    <row r="50" spans="2:21" x14ac:dyDescent="0.25">
      <c r="B50" s="16"/>
      <c r="C50" s="19"/>
      <c r="D50" s="19"/>
      <c r="E50" s="130"/>
      <c r="F50" s="131"/>
      <c r="G50" s="9" t="s">
        <v>6</v>
      </c>
      <c r="H50" s="9" t="s">
        <v>7</v>
      </c>
      <c r="I50" s="9" t="s">
        <v>8</v>
      </c>
      <c r="J50" s="9" t="s">
        <v>6</v>
      </c>
      <c r="K50" s="9" t="s">
        <v>7</v>
      </c>
      <c r="L50" s="9" t="s">
        <v>8</v>
      </c>
      <c r="M50" s="19"/>
      <c r="N50" s="19"/>
      <c r="O50" s="20"/>
      <c r="Q50" s="80"/>
      <c r="R50" s="80" t="s">
        <v>15</v>
      </c>
      <c r="S50" s="86">
        <v>206.94741299999998</v>
      </c>
      <c r="T50" s="86">
        <v>152.186713</v>
      </c>
      <c r="U50" s="88"/>
    </row>
    <row r="51" spans="2:21" x14ac:dyDescent="0.25">
      <c r="B51" s="16"/>
      <c r="C51" s="19"/>
      <c r="D51" s="19"/>
      <c r="E51" s="48" t="s">
        <v>9</v>
      </c>
      <c r="F51" s="49"/>
      <c r="G51" s="7">
        <f>+Cajamarca!G16+'La Libertad'!G16+Lambayeque!G16+Piura!G16+Tumbes!G16</f>
        <v>1739.4165610000002</v>
      </c>
      <c r="H51" s="7">
        <f>+Cajamarca!H16+'La Libertad'!H16+Lambayeque!H16+Piura!H16+Tumbes!H16</f>
        <v>1369.125974</v>
      </c>
      <c r="I51" s="8">
        <f>+H51/G51</f>
        <v>0.78711793638027794</v>
      </c>
      <c r="J51" s="7">
        <f>+Cajamarca!J16+'La Libertad'!J16+Lambayeque!J16+Piura!J16+Tumbes!J16</f>
        <v>1854.8092840000002</v>
      </c>
      <c r="K51" s="7">
        <f>+Cajamarca!K16+'La Libertad'!K16+Lambayeque!K16+Piura!K16+Tumbes!K16</f>
        <v>1115.4166749999999</v>
      </c>
      <c r="L51" s="8">
        <f t="shared" ref="L51:L54" si="9">+K51/J51</f>
        <v>0.60136461717214473</v>
      </c>
      <c r="M51" s="19"/>
      <c r="N51" s="19"/>
      <c r="O51" s="20"/>
    </row>
    <row r="52" spans="2:21" x14ac:dyDescent="0.25">
      <c r="B52" s="16"/>
      <c r="C52" s="19"/>
      <c r="D52" s="19"/>
      <c r="E52" s="48" t="s">
        <v>10</v>
      </c>
      <c r="F52" s="49"/>
      <c r="G52" s="7">
        <f>+Cajamarca!G17+'La Libertad'!G17+Lambayeque!G17+Piura!G17+Tumbes!G17</f>
        <v>2103.4882210000001</v>
      </c>
      <c r="H52" s="7">
        <f>+Cajamarca!H17+'La Libertad'!H17+Lambayeque!H17+Piura!H17+Tumbes!H17</f>
        <v>882.35472900000002</v>
      </c>
      <c r="I52" s="8">
        <f t="shared" ref="I52:I54" si="10">+H52/G52</f>
        <v>0.41947215115876801</v>
      </c>
      <c r="J52" s="7">
        <f>+Cajamarca!J17+'La Libertad'!J17+Lambayeque!J17+Piura!J17+Tumbes!J17</f>
        <v>1788.1403009999999</v>
      </c>
      <c r="K52" s="7">
        <f>+Cajamarca!K17+'La Libertad'!K17+Lambayeque!K17+Piura!K17+Tumbes!K17</f>
        <v>1240.2221199999999</v>
      </c>
      <c r="L52" s="8">
        <f t="shared" si="9"/>
        <v>0.69358210835381195</v>
      </c>
      <c r="M52" s="19"/>
      <c r="N52" s="19"/>
      <c r="O52" s="20"/>
    </row>
    <row r="53" spans="2:21" x14ac:dyDescent="0.25">
      <c r="B53" s="16"/>
      <c r="C53" s="19"/>
      <c r="D53" s="19"/>
      <c r="E53" s="48" t="s">
        <v>5</v>
      </c>
      <c r="F53" s="49"/>
      <c r="G53" s="7">
        <f>+Cajamarca!G18+'La Libertad'!G18+Lambayeque!G18+Piura!G18+Tumbes!G18</f>
        <v>4343.3189069999999</v>
      </c>
      <c r="H53" s="7">
        <f>+Cajamarca!H18+'La Libertad'!H18+Lambayeque!H18+Piura!H18+Tumbes!H18</f>
        <v>2848.7680009999999</v>
      </c>
      <c r="I53" s="8">
        <f t="shared" si="10"/>
        <v>0.65589657632754617</v>
      </c>
      <c r="J53" s="7">
        <f>+Cajamarca!J18+'La Libertad'!J18+Lambayeque!J18+Piura!J18+Tumbes!J18</f>
        <v>3908.3971190000002</v>
      </c>
      <c r="K53" s="7">
        <f>+Cajamarca!K18+'La Libertad'!K18+Lambayeque!K18+Piura!K18+Tumbes!K18</f>
        <v>2479.5236070000001</v>
      </c>
      <c r="L53" s="8">
        <f t="shared" si="9"/>
        <v>0.63440933239517106</v>
      </c>
      <c r="M53" s="19"/>
      <c r="N53" s="19"/>
      <c r="O53" s="20"/>
    </row>
    <row r="54" spans="2:21" x14ac:dyDescent="0.25">
      <c r="B54" s="16"/>
      <c r="C54" s="19"/>
      <c r="D54" s="19"/>
      <c r="E54" s="50" t="s">
        <v>0</v>
      </c>
      <c r="F54" s="51"/>
      <c r="G54" s="52">
        <f t="shared" ref="G54:H54" si="11">SUM(G51:G53)</f>
        <v>8186.2236890000004</v>
      </c>
      <c r="H54" s="53">
        <f t="shared" si="11"/>
        <v>5100.2487039999996</v>
      </c>
      <c r="I54" s="54">
        <f t="shared" si="10"/>
        <v>0.62302826037520942</v>
      </c>
      <c r="J54" s="52">
        <f t="shared" ref="J54:K54" si="12">SUM(J51:J53)</f>
        <v>7551.3467040000005</v>
      </c>
      <c r="K54" s="52">
        <f t="shared" si="12"/>
        <v>4835.1624019999999</v>
      </c>
      <c r="L54" s="54">
        <f t="shared" si="9"/>
        <v>0.64030464916129215</v>
      </c>
      <c r="M54" s="19"/>
      <c r="N54" s="19"/>
      <c r="O54" s="20"/>
    </row>
    <row r="55" spans="2:21" x14ac:dyDescent="0.25">
      <c r="B55" s="16"/>
      <c r="C55" s="19"/>
      <c r="D55" s="19"/>
      <c r="E55" s="123" t="s">
        <v>91</v>
      </c>
      <c r="F55" s="123"/>
      <c r="G55" s="123"/>
      <c r="H55" s="123"/>
      <c r="I55" s="123"/>
      <c r="J55" s="123"/>
      <c r="K55" s="123"/>
      <c r="L55" s="123"/>
      <c r="M55" s="19"/>
      <c r="N55" s="19"/>
      <c r="O55" s="20"/>
    </row>
    <row r="56" spans="2:21" x14ac:dyDescent="0.25"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2:21" x14ac:dyDescent="0.25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</row>
    <row r="60" spans="2:21" x14ac:dyDescent="0.2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R60" s="80"/>
      <c r="S60" s="80"/>
      <c r="T60" s="80"/>
      <c r="U60" s="80"/>
    </row>
    <row r="61" spans="2:21" x14ac:dyDescent="0.25">
      <c r="B61" s="16"/>
      <c r="C61" s="117" t="s">
        <v>38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7"/>
      <c r="R61" s="87" t="s">
        <v>43</v>
      </c>
      <c r="S61" s="87" t="s">
        <v>20</v>
      </c>
      <c r="T61" s="87" t="s">
        <v>39</v>
      </c>
      <c r="U61" s="80" t="s">
        <v>44</v>
      </c>
    </row>
    <row r="62" spans="2:21" x14ac:dyDescent="0.25">
      <c r="B62" s="16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17"/>
      <c r="R62" s="80" t="s">
        <v>45</v>
      </c>
      <c r="S62" s="86">
        <v>1739.4165610000002</v>
      </c>
      <c r="T62" s="86">
        <v>1369.125974</v>
      </c>
      <c r="U62" s="86">
        <f>+S62-T62</f>
        <v>370.29058700000019</v>
      </c>
    </row>
    <row r="63" spans="2:21" ht="15" customHeight="1" x14ac:dyDescent="0.25">
      <c r="B63" s="16"/>
      <c r="C63" s="118" t="str">
        <f>+CONCATENATE("El avance del presupuesto para proyectos productivos se encuentra al " &amp; FIXED(K69*100,1) &amp; "%, mientras que para los proyectos del tipo social se registra un avance del " &amp; FIXED(K70*100,1) &amp;"% al culminar el año 2017. Cabe resaltar que estos dos tipos de proyectos absorben el " &amp; FIXED(SUM(I69:I70)*100,1) &amp; "% del presupuesto total en esta región.")</f>
        <v>El avance del presupuesto para proyectos productivos se encuentra al 60.0%, mientras que para los proyectos del tipo social se registra un avance del 64.2% al culminar el año 2017. Cabe resaltar que estos dos tipos de proyectos absorben el 94.0% del presupuesto total en esta región.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8"/>
      <c r="R63" s="80" t="s">
        <v>46</v>
      </c>
      <c r="S63" s="86">
        <v>2103.4882210000001</v>
      </c>
      <c r="T63" s="86">
        <v>882.35472900000002</v>
      </c>
      <c r="U63" s="86">
        <f t="shared" ref="U63:U64" si="13">+S63-T63</f>
        <v>1221.1334919999999</v>
      </c>
    </row>
    <row r="64" spans="2:21" x14ac:dyDescent="0.25">
      <c r="B64" s="16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8"/>
      <c r="R64" s="80" t="s">
        <v>47</v>
      </c>
      <c r="S64" s="86">
        <v>4343.3189069999999</v>
      </c>
      <c r="T64" s="86">
        <v>2848.7680009999999</v>
      </c>
      <c r="U64" s="86">
        <f t="shared" si="13"/>
        <v>1494.5509059999999</v>
      </c>
    </row>
    <row r="65" spans="2:21" x14ac:dyDescent="0.25">
      <c r="B65" s="16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R65" s="80"/>
      <c r="S65" s="80"/>
      <c r="T65" s="84"/>
      <c r="U65" s="85"/>
    </row>
    <row r="66" spans="2:21" x14ac:dyDescent="0.25">
      <c r="B66" s="16"/>
      <c r="C66" s="19"/>
      <c r="D66" s="19"/>
      <c r="E66" s="132" t="s">
        <v>49</v>
      </c>
      <c r="F66" s="132"/>
      <c r="G66" s="132"/>
      <c r="H66" s="132"/>
      <c r="I66" s="132"/>
      <c r="J66" s="132"/>
      <c r="K66" s="132"/>
      <c r="L66" s="132"/>
      <c r="M66" s="19"/>
      <c r="N66" s="19"/>
      <c r="O66" s="20"/>
      <c r="T66" s="95"/>
      <c r="U66" s="96"/>
    </row>
    <row r="67" spans="2:21" x14ac:dyDescent="0.25">
      <c r="B67" s="16"/>
      <c r="C67" s="19"/>
      <c r="D67" s="19"/>
      <c r="E67" s="11"/>
      <c r="F67" s="120" t="s">
        <v>1</v>
      </c>
      <c r="G67" s="120"/>
      <c r="H67" s="120"/>
      <c r="I67" s="120"/>
      <c r="J67" s="120"/>
      <c r="K67" s="120"/>
      <c r="L67" s="11"/>
      <c r="M67" s="19"/>
      <c r="N67" s="19"/>
      <c r="O67" s="20"/>
      <c r="T67" s="95"/>
      <c r="U67" s="96"/>
    </row>
    <row r="68" spans="2:21" x14ac:dyDescent="0.25">
      <c r="B68" s="16"/>
      <c r="C68" s="19"/>
      <c r="D68" s="19"/>
      <c r="E68" s="11"/>
      <c r="F68" s="124" t="s">
        <v>32</v>
      </c>
      <c r="G68" s="124"/>
      <c r="H68" s="65" t="s">
        <v>6</v>
      </c>
      <c r="I68" s="65" t="s">
        <v>16</v>
      </c>
      <c r="J68" s="65" t="s">
        <v>17</v>
      </c>
      <c r="K68" s="65" t="s">
        <v>18</v>
      </c>
      <c r="L68" s="11"/>
      <c r="M68" s="19"/>
      <c r="N68" s="19"/>
      <c r="O68" s="20"/>
      <c r="T68" s="95"/>
      <c r="U68" s="96"/>
    </row>
    <row r="69" spans="2:21" x14ac:dyDescent="0.25">
      <c r="B69" s="16"/>
      <c r="C69" s="19"/>
      <c r="D69" s="19"/>
      <c r="E69" s="11"/>
      <c r="F69" s="66" t="s">
        <v>13</v>
      </c>
      <c r="G69" s="49"/>
      <c r="H69" s="70">
        <v>3792.556655999997</v>
      </c>
      <c r="I69" s="69">
        <f>+H69/H$73</f>
        <v>0.4632852460526013</v>
      </c>
      <c r="J69" s="61">
        <v>2274.9213499999987</v>
      </c>
      <c r="K69" s="69">
        <f>+J69/H69</f>
        <v>0.5998384615826291</v>
      </c>
      <c r="L69" s="11"/>
      <c r="M69" s="19"/>
      <c r="N69" s="19"/>
      <c r="O69" s="20"/>
    </row>
    <row r="70" spans="2:21" x14ac:dyDescent="0.25">
      <c r="B70" s="16"/>
      <c r="C70" s="19"/>
      <c r="D70" s="19"/>
      <c r="E70" s="11"/>
      <c r="F70" s="66" t="s">
        <v>14</v>
      </c>
      <c r="G70" s="49"/>
      <c r="H70" s="61">
        <v>3903.4538280000002</v>
      </c>
      <c r="I70" s="69">
        <f t="shared" ref="I70:I72" si="14">+H70/H$73</f>
        <v>0.47683205056382155</v>
      </c>
      <c r="J70" s="61">
        <v>2506.5472520000012</v>
      </c>
      <c r="K70" s="69">
        <f t="shared" ref="K70:K73" si="15">+J70/H70</f>
        <v>0.64213575014521762</v>
      </c>
      <c r="L70" s="11"/>
      <c r="M70" s="19"/>
      <c r="N70" s="19"/>
      <c r="O70" s="20"/>
    </row>
    <row r="71" spans="2:21" x14ac:dyDescent="0.25">
      <c r="B71" s="16"/>
      <c r="C71" s="19"/>
      <c r="D71" s="19"/>
      <c r="E71" s="11"/>
      <c r="F71" s="66" t="s">
        <v>23</v>
      </c>
      <c r="G71" s="49"/>
      <c r="H71" s="61">
        <v>283.26579199999998</v>
      </c>
      <c r="I71" s="69">
        <f t="shared" si="14"/>
        <v>3.4602742700597135E-2</v>
      </c>
      <c r="J71" s="61">
        <v>166.59338600000001</v>
      </c>
      <c r="K71" s="69">
        <f t="shared" si="15"/>
        <v>0.58811685245777934</v>
      </c>
      <c r="L71" s="11"/>
      <c r="M71" s="19"/>
      <c r="N71" s="19"/>
      <c r="O71" s="20"/>
    </row>
    <row r="72" spans="2:21" x14ac:dyDescent="0.25">
      <c r="B72" s="16"/>
      <c r="C72" s="19"/>
      <c r="D72" s="19"/>
      <c r="E72" s="11"/>
      <c r="F72" s="66" t="s">
        <v>15</v>
      </c>
      <c r="G72" s="49"/>
      <c r="H72" s="61">
        <v>206.94741299999998</v>
      </c>
      <c r="I72" s="69">
        <f t="shared" si="14"/>
        <v>2.5279960682980069E-2</v>
      </c>
      <c r="J72" s="61">
        <v>152.186713</v>
      </c>
      <c r="K72" s="69">
        <f t="shared" si="15"/>
        <v>0.73538833268720305</v>
      </c>
      <c r="L72" s="11"/>
      <c r="M72" s="19"/>
      <c r="N72" s="19"/>
      <c r="O72" s="20"/>
    </row>
    <row r="73" spans="2:21" x14ac:dyDescent="0.25">
      <c r="B73" s="16"/>
      <c r="C73" s="19"/>
      <c r="D73" s="19"/>
      <c r="E73" s="11"/>
      <c r="F73" s="67" t="s">
        <v>0</v>
      </c>
      <c r="G73" s="51"/>
      <c r="H73" s="53">
        <f>SUM(H69:H72)</f>
        <v>8186.2236889999967</v>
      </c>
      <c r="I73" s="68">
        <f>SUM(I69:I72)</f>
        <v>1</v>
      </c>
      <c r="J73" s="53">
        <f>SUM(J69:J72)</f>
        <v>5100.2487009999995</v>
      </c>
      <c r="K73" s="68">
        <f t="shared" si="15"/>
        <v>0.62302826000874034</v>
      </c>
      <c r="L73" s="11"/>
      <c r="M73" s="19"/>
      <c r="N73" s="19"/>
      <c r="O73" s="20"/>
    </row>
    <row r="74" spans="2:21" x14ac:dyDescent="0.25">
      <c r="B74" s="16"/>
      <c r="C74" s="19"/>
      <c r="D74" s="19"/>
      <c r="E74" s="11"/>
      <c r="F74" s="123" t="s">
        <v>90</v>
      </c>
      <c r="G74" s="123"/>
      <c r="H74" s="123"/>
      <c r="I74" s="123"/>
      <c r="J74" s="123"/>
      <c r="K74" s="123"/>
      <c r="L74" s="11"/>
      <c r="M74" s="19"/>
      <c r="N74" s="19"/>
      <c r="O74" s="20"/>
    </row>
    <row r="75" spans="2:21" x14ac:dyDescent="0.25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8" spans="2:21" x14ac:dyDescent="0.25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2:21" x14ac:dyDescent="0.25">
      <c r="B79" s="16"/>
      <c r="C79" s="117" t="s">
        <v>71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20"/>
    </row>
    <row r="80" spans="2:21" x14ac:dyDescent="0.25">
      <c r="B80" s="16"/>
      <c r="C80" s="118" t="str">
        <f>+CONCATENATE( "El sector " &amp; TEXT(F86,20) &amp; " cuenta con el mayor presupuesto en esta región, con un nivel de ejecución del " &amp; FIXED(K86*100,1) &amp; "%, del mismo modo para proyectos " &amp; TEXT(F87,20)&amp; " se tiene un nivel de avance de " &amp; FIXED(K87*100,1) &amp; "%. Cabe destacar que solo estos dos sectores concentran el " &amp; FIXED(SUM(I86:I87)*100,1) &amp; "% del presupuesto de esta región. ")</f>
        <v xml:space="preserve">El sector SANEAMIENTO cuenta con el mayor presupuesto en esta región, con un nivel de ejecución del 67.2%, del mismo modo para proyectos TRANSPORTE se tiene un nivel de avance de 70.0%. Cabe destacar que solo estos dos sectores concentran el 44.8% del presupuesto de esta región. 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20"/>
    </row>
    <row r="81" spans="2:15" x14ac:dyDescent="0.25">
      <c r="B81" s="16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20"/>
    </row>
    <row r="82" spans="2:15" x14ac:dyDescent="0.25">
      <c r="B82" s="16"/>
      <c r="C82" s="19"/>
      <c r="D82" s="11"/>
      <c r="E82" s="11"/>
      <c r="F82" s="11"/>
      <c r="G82" s="11"/>
      <c r="H82" s="19"/>
      <c r="I82" s="19"/>
      <c r="J82" s="19"/>
      <c r="K82" s="19"/>
      <c r="L82" s="19"/>
      <c r="M82" s="19"/>
      <c r="N82" s="19"/>
      <c r="O82" s="20"/>
    </row>
    <row r="83" spans="2:15" x14ac:dyDescent="0.25">
      <c r="B83" s="16"/>
      <c r="C83" s="19"/>
      <c r="D83" s="11"/>
      <c r="E83" s="119" t="s">
        <v>70</v>
      </c>
      <c r="F83" s="119"/>
      <c r="G83" s="119"/>
      <c r="H83" s="119"/>
      <c r="I83" s="119"/>
      <c r="J83" s="119"/>
      <c r="K83" s="119"/>
      <c r="L83" s="119"/>
      <c r="M83" s="19"/>
      <c r="N83" s="19"/>
      <c r="O83" s="20"/>
    </row>
    <row r="84" spans="2:15" x14ac:dyDescent="0.25">
      <c r="B84" s="16"/>
      <c r="C84" s="19"/>
      <c r="D84" s="11"/>
      <c r="E84" s="11"/>
      <c r="F84" s="120" t="s">
        <v>1</v>
      </c>
      <c r="G84" s="120"/>
      <c r="H84" s="120"/>
      <c r="I84" s="120"/>
      <c r="J84" s="120"/>
      <c r="K84" s="120"/>
      <c r="L84" s="11"/>
      <c r="M84" s="19"/>
      <c r="N84" s="19"/>
      <c r="O84" s="20"/>
    </row>
    <row r="85" spans="2:15" x14ac:dyDescent="0.25">
      <c r="B85" s="16"/>
      <c r="C85" s="19"/>
      <c r="D85" s="11"/>
      <c r="E85" s="19"/>
      <c r="F85" s="121" t="s">
        <v>22</v>
      </c>
      <c r="G85" s="122"/>
      <c r="H85" s="71" t="s">
        <v>20</v>
      </c>
      <c r="I85" s="71" t="s">
        <v>3</v>
      </c>
      <c r="J85" s="65" t="s">
        <v>21</v>
      </c>
      <c r="K85" s="65" t="s">
        <v>18</v>
      </c>
      <c r="L85" s="11"/>
      <c r="M85" s="19"/>
      <c r="N85" s="19"/>
      <c r="O85" s="20"/>
    </row>
    <row r="86" spans="2:15" x14ac:dyDescent="0.25">
      <c r="B86" s="16"/>
      <c r="C86" s="19"/>
      <c r="D86" s="11"/>
      <c r="E86" s="19"/>
      <c r="F86" s="66" t="s">
        <v>51</v>
      </c>
      <c r="G86" s="91"/>
      <c r="H86" s="61">
        <v>1902.4033749999999</v>
      </c>
      <c r="I86" s="69">
        <f>+H86/H$94</f>
        <v>0.23239083700538246</v>
      </c>
      <c r="J86" s="61">
        <v>1279.2733339999997</v>
      </c>
      <c r="K86" s="69">
        <f>+J86/H86</f>
        <v>0.67245114827448194</v>
      </c>
      <c r="L86" s="11"/>
      <c r="M86" s="19"/>
      <c r="N86" s="19"/>
      <c r="O86" s="20"/>
    </row>
    <row r="87" spans="2:15" x14ac:dyDescent="0.25">
      <c r="B87" s="16"/>
      <c r="C87" s="19"/>
      <c r="D87" s="11"/>
      <c r="E87" s="19"/>
      <c r="F87" s="66" t="s">
        <v>50</v>
      </c>
      <c r="G87" s="91"/>
      <c r="H87" s="61">
        <v>1765.7874860000002</v>
      </c>
      <c r="I87" s="69">
        <f t="shared" ref="I87:I94" si="16">+H87/H$94</f>
        <v>0.21570232540465828</v>
      </c>
      <c r="J87" s="61">
        <v>1236.3924489999999</v>
      </c>
      <c r="K87" s="69">
        <f t="shared" ref="K87:K94" si="17">+J87/H87</f>
        <v>0.70019323321900573</v>
      </c>
      <c r="L87" s="11"/>
      <c r="M87" s="19"/>
      <c r="N87" s="19"/>
      <c r="O87" s="20"/>
    </row>
    <row r="88" spans="2:15" x14ac:dyDescent="0.25">
      <c r="B88" s="16"/>
      <c r="C88" s="19"/>
      <c r="D88" s="11"/>
      <c r="E88" s="19"/>
      <c r="F88" s="66" t="s">
        <v>52</v>
      </c>
      <c r="G88" s="91"/>
      <c r="H88" s="61">
        <v>1444.0312570000001</v>
      </c>
      <c r="I88" s="69">
        <f t="shared" si="16"/>
        <v>0.17639772767758288</v>
      </c>
      <c r="J88" s="61">
        <v>970.37811700000009</v>
      </c>
      <c r="K88" s="69">
        <f t="shared" si="17"/>
        <v>0.67199246020198855</v>
      </c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66" t="s">
        <v>53</v>
      </c>
      <c r="G89" s="91"/>
      <c r="H89" s="61">
        <v>1354.5173760000002</v>
      </c>
      <c r="I89" s="69">
        <f t="shared" si="16"/>
        <v>0.16546303001957954</v>
      </c>
      <c r="J89" s="61">
        <v>523.45355599999994</v>
      </c>
      <c r="K89" s="69">
        <f t="shared" si="17"/>
        <v>0.38645023332650097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66" t="s">
        <v>59</v>
      </c>
      <c r="G90" s="91"/>
      <c r="H90" s="61">
        <v>340.54289199999999</v>
      </c>
      <c r="I90" s="69">
        <f t="shared" si="16"/>
        <v>4.1599509729693139E-2</v>
      </c>
      <c r="J90" s="61">
        <v>114.92247099999999</v>
      </c>
      <c r="K90" s="69">
        <f t="shared" si="17"/>
        <v>0.33746841792839416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66" t="s">
        <v>76</v>
      </c>
      <c r="G91" s="91"/>
      <c r="H91" s="61">
        <v>339.31101499999994</v>
      </c>
      <c r="I91" s="69">
        <f t="shared" si="16"/>
        <v>4.1449028012261531E-2</v>
      </c>
      <c r="J91" s="61">
        <v>297.38081800000003</v>
      </c>
      <c r="K91" s="69">
        <f t="shared" si="17"/>
        <v>0.87642547649094171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66" t="s">
        <v>54</v>
      </c>
      <c r="G92" s="91"/>
      <c r="H92" s="61">
        <v>206.94741299999998</v>
      </c>
      <c r="I92" s="69">
        <f t="shared" si="16"/>
        <v>2.5279960682980059E-2</v>
      </c>
      <c r="J92" s="61">
        <v>152.186713</v>
      </c>
      <c r="K92" s="69">
        <f t="shared" si="17"/>
        <v>0.73538833268720305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66" t="s">
        <v>55</v>
      </c>
      <c r="G93" s="91"/>
      <c r="H93" s="61">
        <v>832.68287499999997</v>
      </c>
      <c r="I93" s="69">
        <f t="shared" si="16"/>
        <v>0.10171758146786208</v>
      </c>
      <c r="J93" s="61">
        <v>526.26124299999992</v>
      </c>
      <c r="K93" s="69">
        <f t="shared" si="17"/>
        <v>0.63200680451126123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67" t="s">
        <v>0</v>
      </c>
      <c r="G94" s="73"/>
      <c r="H94" s="52">
        <f>SUM(H86:H93)</f>
        <v>8186.2236890000004</v>
      </c>
      <c r="I94" s="68">
        <f t="shared" si="16"/>
        <v>1</v>
      </c>
      <c r="J94" s="53">
        <f>SUM(J86:J93)</f>
        <v>5100.2487009999995</v>
      </c>
      <c r="K94" s="68">
        <f t="shared" si="17"/>
        <v>0.62302826000874012</v>
      </c>
      <c r="L94" s="11"/>
      <c r="M94" s="19"/>
      <c r="N94" s="19"/>
      <c r="O94" s="20"/>
    </row>
    <row r="95" spans="2:15" x14ac:dyDescent="0.25">
      <c r="B95" s="16"/>
      <c r="C95" s="19"/>
      <c r="D95" s="19"/>
      <c r="E95" s="11"/>
      <c r="F95" s="123" t="s">
        <v>90</v>
      </c>
      <c r="G95" s="123"/>
      <c r="H95" s="123"/>
      <c r="I95" s="123"/>
      <c r="J95" s="123"/>
      <c r="K95" s="123"/>
      <c r="L95" s="11"/>
      <c r="M95" s="19"/>
      <c r="N95" s="19"/>
      <c r="O95" s="20"/>
    </row>
    <row r="96" spans="2:15" x14ac:dyDescent="0.25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</row>
  </sheetData>
  <sortState ref="R28:T33">
    <sortCondition descending="1" ref="S28:S33"/>
  </sortState>
  <mergeCells count="33">
    <mergeCell ref="F34:K34"/>
    <mergeCell ref="C44:N46"/>
    <mergeCell ref="E47:L47"/>
    <mergeCell ref="E48:L48"/>
    <mergeCell ref="E49:F50"/>
    <mergeCell ref="G49:I49"/>
    <mergeCell ref="J49:L49"/>
    <mergeCell ref="J13:L13"/>
    <mergeCell ref="E21:L21"/>
    <mergeCell ref="C23:N24"/>
    <mergeCell ref="E26:L26"/>
    <mergeCell ref="F27:K27"/>
    <mergeCell ref="F95:K95"/>
    <mergeCell ref="F68:G68"/>
    <mergeCell ref="F74:K74"/>
    <mergeCell ref="B1:O2"/>
    <mergeCell ref="C42:N42"/>
    <mergeCell ref="C7:N7"/>
    <mergeCell ref="C8:N9"/>
    <mergeCell ref="E11:L11"/>
    <mergeCell ref="E12:L12"/>
    <mergeCell ref="E13:F14"/>
    <mergeCell ref="E55:L55"/>
    <mergeCell ref="C61:N61"/>
    <mergeCell ref="C63:N64"/>
    <mergeCell ref="E66:L66"/>
    <mergeCell ref="F67:K67"/>
    <mergeCell ref="G13:I13"/>
    <mergeCell ref="C79:N79"/>
    <mergeCell ref="C80:N81"/>
    <mergeCell ref="E83:L83"/>
    <mergeCell ref="F84:K84"/>
    <mergeCell ref="F85:G8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2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x14ac:dyDescent="0.25">
      <c r="B1" s="136" t="s">
        <v>100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7" t="s">
        <v>34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x14ac:dyDescent="0.25">
      <c r="B9" s="16"/>
      <c r="C9" s="118" t="str">
        <f>+CONCATENATE("A la fecha en la región Cajamarca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Cajamarca se vienen ejecutando S/ 1,446.6 millones, lo que equivale a un avance en la ejecución del presupuesto del 65.5%. Por niveles de gobierno, el Gobierno Nacional viene ejecutando el 79.8% de su presupuesto para esta región, seguido del Gobierno Regional (35.9%) y de los gobiernos locales que en conjunto tienen una ejecución del 69.9%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x14ac:dyDescent="0.25">
      <c r="B12" s="16"/>
      <c r="C12" s="40"/>
      <c r="E12" s="125" t="s">
        <v>48</v>
      </c>
      <c r="F12" s="126"/>
      <c r="G12" s="126"/>
      <c r="H12" s="126"/>
      <c r="I12" s="126"/>
      <c r="J12" s="126"/>
      <c r="K12" s="126"/>
      <c r="L12" s="126"/>
      <c r="M12" s="40"/>
      <c r="N12" s="40"/>
      <c r="O12" s="18"/>
    </row>
    <row r="13" spans="2:15" x14ac:dyDescent="0.25">
      <c r="B13" s="16"/>
      <c r="C13" s="40"/>
      <c r="E13" s="127" t="s">
        <v>12</v>
      </c>
      <c r="F13" s="127"/>
      <c r="G13" s="127"/>
      <c r="H13" s="127"/>
      <c r="I13" s="127"/>
      <c r="J13" s="127"/>
      <c r="K13" s="127"/>
      <c r="L13" s="127"/>
      <c r="M13" s="40"/>
      <c r="N13" s="40"/>
      <c r="O13" s="18"/>
    </row>
    <row r="14" spans="2:15" x14ac:dyDescent="0.25">
      <c r="B14" s="16"/>
      <c r="C14" s="19"/>
      <c r="E14" s="128" t="s">
        <v>11</v>
      </c>
      <c r="F14" s="129"/>
      <c r="G14" s="133">
        <v>2017</v>
      </c>
      <c r="H14" s="133"/>
      <c r="I14" s="133"/>
      <c r="J14" s="133">
        <v>2016</v>
      </c>
      <c r="K14" s="133"/>
      <c r="L14" s="133"/>
      <c r="M14" s="19"/>
      <c r="N14" s="19"/>
      <c r="O14" s="20"/>
    </row>
    <row r="15" spans="2:15" x14ac:dyDescent="0.25">
      <c r="B15" s="16"/>
      <c r="C15" s="19"/>
      <c r="E15" s="130"/>
      <c r="F15" s="131"/>
      <c r="G15" s="89" t="s">
        <v>6</v>
      </c>
      <c r="H15" s="89" t="s">
        <v>7</v>
      </c>
      <c r="I15" s="89" t="s">
        <v>8</v>
      </c>
      <c r="J15" s="89" t="s">
        <v>6</v>
      </c>
      <c r="K15" s="89" t="s">
        <v>7</v>
      </c>
      <c r="L15" s="89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395.66603500000002</v>
      </c>
      <c r="H16" s="7">
        <v>315.81715200000002</v>
      </c>
      <c r="I16" s="8">
        <f>+H16/G16</f>
        <v>0.79819121193963494</v>
      </c>
      <c r="J16" s="7">
        <v>622.85638300000005</v>
      </c>
      <c r="K16" s="7">
        <v>405.77522399999998</v>
      </c>
      <c r="L16" s="8">
        <f t="shared" ref="L16:L19" si="0">+K16/J16</f>
        <v>0.65147477825558375</v>
      </c>
      <c r="M16" s="55">
        <f>+(I16-L16)*100</f>
        <v>14.671643368405118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399.06533200000001</v>
      </c>
      <c r="H17" s="7">
        <v>143.191384</v>
      </c>
      <c r="I17" s="8">
        <f t="shared" ref="I17:I19" si="1">+H17/G17</f>
        <v>0.35881689667796046</v>
      </c>
      <c r="J17" s="7">
        <v>306.20425</v>
      </c>
      <c r="K17" s="7">
        <v>150.00339400000001</v>
      </c>
      <c r="L17" s="8">
        <f t="shared" si="0"/>
        <v>0.48988018291712154</v>
      </c>
      <c r="M17" s="55">
        <f t="shared" ref="M17:M19" si="2">+(I17-L17)*100</f>
        <v>-13.106328623916108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1412.6833670000001</v>
      </c>
      <c r="H18" s="7">
        <v>987.62932999999998</v>
      </c>
      <c r="I18" s="8">
        <f t="shared" si="1"/>
        <v>0.69911584794641379</v>
      </c>
      <c r="J18" s="7">
        <v>1267.3620230000001</v>
      </c>
      <c r="K18" s="7">
        <v>787.67709100000002</v>
      </c>
      <c r="L18" s="8">
        <f t="shared" si="0"/>
        <v>0.62150914790351097</v>
      </c>
      <c r="M18" s="55">
        <f t="shared" si="2"/>
        <v>7.7606700042902821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2207.414734</v>
      </c>
      <c r="H19" s="53">
        <f t="shared" si="3"/>
        <v>1446.637866</v>
      </c>
      <c r="I19" s="54">
        <f t="shared" si="1"/>
        <v>0.65535390505371161</v>
      </c>
      <c r="J19" s="52">
        <f t="shared" ref="J19:K19" si="4">SUM(J16:J18)</f>
        <v>2196.4226560000002</v>
      </c>
      <c r="K19" s="52">
        <f t="shared" si="4"/>
        <v>1343.4557090000001</v>
      </c>
      <c r="L19" s="54">
        <f t="shared" si="0"/>
        <v>0.61165627905451725</v>
      </c>
      <c r="M19" s="55">
        <f t="shared" si="2"/>
        <v>4.3697625999194356</v>
      </c>
      <c r="N19" s="19"/>
      <c r="O19" s="20"/>
    </row>
    <row r="20" spans="2:15" x14ac:dyDescent="0.25">
      <c r="B20" s="16"/>
      <c r="C20" s="19"/>
      <c r="E20" s="123" t="s">
        <v>89</v>
      </c>
      <c r="F20" s="123"/>
      <c r="G20" s="123"/>
      <c r="H20" s="123"/>
      <c r="I20" s="123"/>
      <c r="J20" s="123"/>
      <c r="K20" s="123"/>
      <c r="L20" s="123"/>
      <c r="M20" s="41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63.4%, mientras que para los proyectos del tipo social se registra un avance del 67.2% a dos meses de culminar el año 2017. Cabe resaltar que estos dos tipos de proyectos absorben el 96.7%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32" t="s">
        <v>49</v>
      </c>
      <c r="F25" s="132"/>
      <c r="G25" s="132"/>
      <c r="H25" s="132"/>
      <c r="I25" s="132"/>
      <c r="J25" s="132"/>
      <c r="K25" s="132"/>
      <c r="L25" s="132"/>
      <c r="M25" s="19"/>
      <c r="N25" s="19"/>
      <c r="O25" s="20"/>
    </row>
    <row r="26" spans="2:15" x14ac:dyDescent="0.25">
      <c r="B26" s="16"/>
      <c r="C26" s="19"/>
      <c r="D26" s="19"/>
      <c r="E26" s="5"/>
      <c r="F26" s="120" t="s">
        <v>1</v>
      </c>
      <c r="G26" s="120"/>
      <c r="H26" s="120"/>
      <c r="I26" s="120"/>
      <c r="J26" s="120"/>
      <c r="K26" s="120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24" t="s">
        <v>32</v>
      </c>
      <c r="G27" s="124"/>
      <c r="H27" s="65" t="s">
        <v>6</v>
      </c>
      <c r="I27" s="65" t="s">
        <v>16</v>
      </c>
      <c r="J27" s="65" t="s">
        <v>17</v>
      </c>
      <c r="K27" s="65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6" t="s">
        <v>13</v>
      </c>
      <c r="G28" s="49"/>
      <c r="H28" s="7">
        <v>896.0840750000001</v>
      </c>
      <c r="I28" s="69">
        <f>+H28/H$32</f>
        <v>0.40594278057401056</v>
      </c>
      <c r="J28" s="7">
        <v>568.28122999999994</v>
      </c>
      <c r="K28" s="69">
        <f>+J28/H28</f>
        <v>0.63418293646162593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6" t="s">
        <v>14</v>
      </c>
      <c r="G29" s="49"/>
      <c r="H29" s="7">
        <v>1239.3117540000003</v>
      </c>
      <c r="I29" s="69">
        <f t="shared" ref="I29:I31" si="5">+H29/H$32</f>
        <v>0.56143131370436894</v>
      </c>
      <c r="J29" s="7">
        <v>833.04051500000003</v>
      </c>
      <c r="K29" s="69">
        <f t="shared" ref="K29:K32" si="6">+J29/H29</f>
        <v>0.67217995174440981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6" t="s">
        <v>23</v>
      </c>
      <c r="G30" s="49"/>
      <c r="H30" s="7">
        <v>13.500517</v>
      </c>
      <c r="I30" s="69">
        <f t="shared" si="5"/>
        <v>6.1159857239586578E-3</v>
      </c>
      <c r="J30" s="7">
        <v>7.4143729999999994</v>
      </c>
      <c r="K30" s="69">
        <f t="shared" si="6"/>
        <v>0.54919178280357706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6" t="s">
        <v>15</v>
      </c>
      <c r="G31" s="49"/>
      <c r="H31" s="7">
        <v>58.518388000000002</v>
      </c>
      <c r="I31" s="69">
        <f t="shared" si="5"/>
        <v>2.6509919997661838E-2</v>
      </c>
      <c r="J31" s="7">
        <v>37.901747999999998</v>
      </c>
      <c r="K31" s="69">
        <f t="shared" si="6"/>
        <v>0.64768954332781681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7" t="s">
        <v>0</v>
      </c>
      <c r="G32" s="51"/>
      <c r="H32" s="52">
        <f>SUM(H28:H31)</f>
        <v>2207.4147340000004</v>
      </c>
      <c r="I32" s="68">
        <f>SUM(I28:I31)</f>
        <v>1</v>
      </c>
      <c r="J32" s="52">
        <f>SUM(J28:J31)</f>
        <v>1446.637866</v>
      </c>
      <c r="K32" s="68">
        <f t="shared" si="6"/>
        <v>0.65535390505371149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23" t="s">
        <v>90</v>
      </c>
      <c r="G33" s="123"/>
      <c r="H33" s="123"/>
      <c r="I33" s="123"/>
      <c r="J33" s="123"/>
      <c r="K33" s="123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64.9%, del mismo modo para proyectos SANEAMIENTO se tiene un nivel de avance de 78.9%. Cabe destacar que solo estos dos sectores concentran el 56.8%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19" t="s">
        <v>56</v>
      </c>
      <c r="F38" s="119"/>
      <c r="G38" s="119"/>
      <c r="H38" s="119"/>
      <c r="I38" s="119"/>
      <c r="J38" s="119"/>
      <c r="K38" s="119"/>
      <c r="L38" s="119"/>
      <c r="M38" s="19"/>
      <c r="N38" s="19"/>
      <c r="O38" s="20"/>
    </row>
    <row r="39" spans="2:15" x14ac:dyDescent="0.25">
      <c r="B39" s="16"/>
      <c r="C39" s="19"/>
      <c r="D39" s="11"/>
      <c r="E39" s="5"/>
      <c r="F39" s="120" t="s">
        <v>1</v>
      </c>
      <c r="G39" s="120"/>
      <c r="H39" s="120"/>
      <c r="I39" s="120"/>
      <c r="J39" s="120"/>
      <c r="K39" s="120"/>
      <c r="L39" s="5"/>
      <c r="M39" s="19"/>
      <c r="N39" s="19"/>
      <c r="O39" s="20"/>
    </row>
    <row r="40" spans="2:15" x14ac:dyDescent="0.25">
      <c r="B40" s="16"/>
      <c r="C40" s="19"/>
      <c r="D40" s="11"/>
      <c r="E40" s="19"/>
      <c r="F40" s="121" t="s">
        <v>22</v>
      </c>
      <c r="G40" s="122"/>
      <c r="H40" s="71" t="s">
        <v>20</v>
      </c>
      <c r="I40" s="71" t="s">
        <v>3</v>
      </c>
      <c r="J40" s="65" t="s">
        <v>21</v>
      </c>
      <c r="K40" s="65" t="s">
        <v>18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66" t="s">
        <v>50</v>
      </c>
      <c r="G41" s="72"/>
      <c r="H41" s="7">
        <v>634.25615500000004</v>
      </c>
      <c r="I41" s="69">
        <f>+H41/H$49</f>
        <v>0.28732985479836887</v>
      </c>
      <c r="J41" s="63">
        <v>411.69327499999997</v>
      </c>
      <c r="K41" s="69">
        <f>+J41/H41</f>
        <v>0.64909622359123964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66" t="s">
        <v>51</v>
      </c>
      <c r="G42" s="72"/>
      <c r="H42" s="63">
        <v>618.92203200000006</v>
      </c>
      <c r="I42" s="69">
        <f t="shared" ref="I42:I48" si="7">+H42/H$49</f>
        <v>0.28038321139519951</v>
      </c>
      <c r="J42" s="63">
        <v>488.16126600000001</v>
      </c>
      <c r="K42" s="69">
        <f t="shared" ref="K42:K49" si="8">+J42/H42</f>
        <v>0.78872820930698417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66" t="s">
        <v>52</v>
      </c>
      <c r="G43" s="72"/>
      <c r="H43" s="63">
        <v>452.98909800000001</v>
      </c>
      <c r="I43" s="69">
        <f t="shared" si="7"/>
        <v>0.20521250086029372</v>
      </c>
      <c r="J43" s="63">
        <v>268.98164099999997</v>
      </c>
      <c r="K43" s="69">
        <f t="shared" si="8"/>
        <v>0.59379274730360054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66" t="s">
        <v>53</v>
      </c>
      <c r="G44" s="72"/>
      <c r="H44" s="63">
        <v>143.82380599999999</v>
      </c>
      <c r="I44" s="69">
        <f t="shared" si="7"/>
        <v>6.5154863644214481E-2</v>
      </c>
      <c r="J44" s="63">
        <v>77.583728000000008</v>
      </c>
      <c r="K44" s="69">
        <f t="shared" si="8"/>
        <v>0.53943592620542957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66" t="s">
        <v>59</v>
      </c>
      <c r="G45" s="72"/>
      <c r="H45" s="63">
        <v>116.25608100000001</v>
      </c>
      <c r="I45" s="69">
        <f t="shared" si="7"/>
        <v>5.266617061549432E-2</v>
      </c>
      <c r="J45" s="63">
        <v>48.705010000000001</v>
      </c>
      <c r="K45" s="69">
        <f t="shared" si="8"/>
        <v>0.41894591303142242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66" t="s">
        <v>54</v>
      </c>
      <c r="G46" s="72"/>
      <c r="H46" s="63">
        <v>58.518388000000002</v>
      </c>
      <c r="I46" s="69">
        <f t="shared" si="7"/>
        <v>2.6509919997661845E-2</v>
      </c>
      <c r="J46" s="63">
        <v>37.901747999999998</v>
      </c>
      <c r="K46" s="69">
        <f t="shared" si="8"/>
        <v>0.64768954332781681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66" t="s">
        <v>79</v>
      </c>
      <c r="G47" s="72"/>
      <c r="H47" s="63">
        <v>48.435398000000006</v>
      </c>
      <c r="I47" s="69">
        <f t="shared" si="7"/>
        <v>2.1942137675339087E-2</v>
      </c>
      <c r="J47" s="63">
        <v>31.079962999999999</v>
      </c>
      <c r="K47" s="69">
        <f t="shared" si="8"/>
        <v>0.64167869540372091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66" t="s">
        <v>55</v>
      </c>
      <c r="G48" s="72"/>
      <c r="H48" s="63">
        <v>134.21377600000002</v>
      </c>
      <c r="I48" s="69">
        <f t="shared" si="7"/>
        <v>6.080134101342826E-2</v>
      </c>
      <c r="J48" s="63">
        <v>82.531235000000009</v>
      </c>
      <c r="K48" s="69">
        <f t="shared" si="8"/>
        <v>0.6149237243723773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67" t="s">
        <v>0</v>
      </c>
      <c r="G49" s="73"/>
      <c r="H49" s="52">
        <f>SUM(H41:H48)</f>
        <v>2207.414734</v>
      </c>
      <c r="I49" s="68">
        <f>SUM(I41:I48)</f>
        <v>1</v>
      </c>
      <c r="J49" s="52">
        <f>SUM(J41:J48)</f>
        <v>1446.6378659999998</v>
      </c>
      <c r="K49" s="68">
        <f t="shared" si="8"/>
        <v>0.65535390505371149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23" t="s">
        <v>90</v>
      </c>
      <c r="G50" s="123"/>
      <c r="H50" s="123"/>
      <c r="I50" s="123"/>
      <c r="J50" s="123"/>
      <c r="K50" s="123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2,695  proyectos presupuestados para el 2017, 546 no cuentan con ningún avance en ejecución del gasto, mientras que 380 (14.1% de proyectos) no superan el 50,0% de ejecución, 786 proyectos (29.2% del total) tienen un nivel de ejecución mayor al 50,0% pero no culminan al 100% y 983 proyectos por S/ 587.1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9" t="s">
        <v>64</v>
      </c>
      <c r="F55" s="119"/>
      <c r="G55" s="119"/>
      <c r="H55" s="119"/>
      <c r="I55" s="119"/>
      <c r="J55" s="119"/>
      <c r="K55" s="119"/>
      <c r="L55" s="119"/>
      <c r="M55" s="19"/>
      <c r="N55" s="19"/>
      <c r="O55" s="20"/>
    </row>
    <row r="56" spans="2:15" x14ac:dyDescent="0.25">
      <c r="B56" s="16"/>
      <c r="C56" s="19"/>
      <c r="D56" s="19"/>
      <c r="E56" s="5"/>
      <c r="F56" s="120" t="s">
        <v>33</v>
      </c>
      <c r="G56" s="120"/>
      <c r="H56" s="120"/>
      <c r="I56" s="120"/>
      <c r="J56" s="120"/>
      <c r="K56" s="120"/>
      <c r="L56" s="5"/>
      <c r="M56" s="74"/>
      <c r="N56" s="74"/>
      <c r="O56" s="20"/>
    </row>
    <row r="57" spans="2:15" x14ac:dyDescent="0.25">
      <c r="B57" s="16"/>
      <c r="C57" s="19"/>
      <c r="D57" s="19"/>
      <c r="E57" s="19"/>
      <c r="F57" s="76" t="s">
        <v>25</v>
      </c>
      <c r="G57" s="65" t="s">
        <v>18</v>
      </c>
      <c r="H57" s="65" t="s">
        <v>20</v>
      </c>
      <c r="I57" s="65" t="s">
        <v>7</v>
      </c>
      <c r="J57" s="65" t="s">
        <v>24</v>
      </c>
      <c r="K57" s="65" t="s">
        <v>3</v>
      </c>
      <c r="L57" s="19"/>
      <c r="M57" s="74" t="s">
        <v>36</v>
      </c>
      <c r="N57" s="74"/>
      <c r="O57" s="20"/>
    </row>
    <row r="58" spans="2:15" x14ac:dyDescent="0.25">
      <c r="B58" s="16"/>
      <c r="C58" s="19"/>
      <c r="D58" s="19"/>
      <c r="E58" s="19"/>
      <c r="F58" s="77" t="s">
        <v>26</v>
      </c>
      <c r="G58" s="69">
        <f>+I58/H58</f>
        <v>0</v>
      </c>
      <c r="H58" s="61">
        <v>197.2801520000001</v>
      </c>
      <c r="I58" s="61">
        <v>0</v>
      </c>
      <c r="J58" s="98">
        <v>546</v>
      </c>
      <c r="K58" s="69">
        <f>+J58/J$62</f>
        <v>0.20259740259740261</v>
      </c>
      <c r="L58" s="19"/>
      <c r="M58" s="79">
        <f>SUM(J59:J61)</f>
        <v>2149</v>
      </c>
      <c r="N58" s="74"/>
      <c r="O58" s="20"/>
    </row>
    <row r="59" spans="2:15" x14ac:dyDescent="0.25">
      <c r="B59" s="16"/>
      <c r="C59" s="19"/>
      <c r="D59" s="19"/>
      <c r="E59" s="19"/>
      <c r="F59" s="77" t="s">
        <v>27</v>
      </c>
      <c r="G59" s="69">
        <f t="shared" ref="G59:G62" si="9">+I59/H59</f>
        <v>0.18261314834868142</v>
      </c>
      <c r="H59" s="61">
        <v>463.08822099999998</v>
      </c>
      <c r="I59" s="61">
        <v>84.565997999999965</v>
      </c>
      <c r="J59" s="98">
        <v>380</v>
      </c>
      <c r="K59" s="69">
        <f t="shared" ref="K59:K61" si="10">+J59/J$62</f>
        <v>0.14100185528756956</v>
      </c>
      <c r="L59" s="19"/>
      <c r="M59" s="74"/>
      <c r="N59" s="74"/>
      <c r="O59" s="20"/>
    </row>
    <row r="60" spans="2:15" x14ac:dyDescent="0.25">
      <c r="B60" s="16"/>
      <c r="C60" s="19"/>
      <c r="D60" s="19"/>
      <c r="E60" s="19"/>
      <c r="F60" s="77" t="s">
        <v>28</v>
      </c>
      <c r="G60" s="69">
        <f t="shared" si="9"/>
        <v>0.80989615838183904</v>
      </c>
      <c r="H60" s="61">
        <v>956.89244599999961</v>
      </c>
      <c r="I60" s="61">
        <v>774.98351600000103</v>
      </c>
      <c r="J60" s="98">
        <v>786</v>
      </c>
      <c r="K60" s="69">
        <f t="shared" si="10"/>
        <v>0.29165120593692023</v>
      </c>
      <c r="L60" s="19"/>
      <c r="M60" s="19"/>
      <c r="N60" s="19"/>
      <c r="O60" s="20"/>
    </row>
    <row r="61" spans="2:15" x14ac:dyDescent="0.25">
      <c r="B61" s="16"/>
      <c r="C61" s="19"/>
      <c r="D61" s="19"/>
      <c r="E61" s="19"/>
      <c r="F61" s="77" t="s">
        <v>29</v>
      </c>
      <c r="G61" s="69">
        <f t="shared" si="9"/>
        <v>0.99480553306165909</v>
      </c>
      <c r="H61" s="61">
        <v>590.15391499999976</v>
      </c>
      <c r="I61" s="61">
        <v>587.0883799999998</v>
      </c>
      <c r="J61" s="98">
        <v>983</v>
      </c>
      <c r="K61" s="69">
        <f t="shared" si="10"/>
        <v>0.36474953617810763</v>
      </c>
      <c r="L61" s="19"/>
      <c r="M61" s="19"/>
      <c r="N61" s="19"/>
      <c r="O61" s="20"/>
    </row>
    <row r="62" spans="2:15" x14ac:dyDescent="0.25">
      <c r="B62" s="16"/>
      <c r="C62" s="19"/>
      <c r="D62" s="19"/>
      <c r="E62" s="19"/>
      <c r="F62" s="78" t="s">
        <v>0</v>
      </c>
      <c r="G62" s="68">
        <f t="shared" si="9"/>
        <v>0.65535391773823382</v>
      </c>
      <c r="H62" s="53">
        <f t="shared" ref="H62:J62" si="11">SUM(H58:H61)</f>
        <v>2207.4147339999995</v>
      </c>
      <c r="I62" s="53">
        <f t="shared" si="11"/>
        <v>1446.6378940000009</v>
      </c>
      <c r="J62" s="75">
        <f t="shared" si="11"/>
        <v>2695</v>
      </c>
      <c r="K62" s="68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23" t="s">
        <v>90</v>
      </c>
      <c r="G63" s="123"/>
      <c r="H63" s="123"/>
      <c r="I63" s="123"/>
      <c r="J63" s="123"/>
      <c r="K63" s="123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17" t="s">
        <v>19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7"/>
    </row>
    <row r="70" spans="2:15" ht="15" customHeight="1" x14ac:dyDescent="0.25">
      <c r="B70" s="16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90.9%, mientras que para los proyectos del tipo social se registra un avance del 55.4% a dos meses de culminar el año 2017. Cabe resaltar que estos dos tipos de proyectos absorben el 98.2%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4"/>
      <c r="D73" s="74"/>
      <c r="E73" s="5"/>
      <c r="F73" s="5"/>
      <c r="G73" s="5"/>
      <c r="H73" s="5"/>
      <c r="I73" s="5"/>
      <c r="J73" s="5"/>
      <c r="K73" s="5"/>
      <c r="L73" s="5"/>
      <c r="M73" s="74"/>
      <c r="N73" s="74"/>
      <c r="O73" s="20"/>
    </row>
    <row r="74" spans="2:15" x14ac:dyDescent="0.25">
      <c r="B74" s="16"/>
      <c r="C74" s="74"/>
      <c r="D74" s="74"/>
      <c r="E74" s="132" t="s">
        <v>58</v>
      </c>
      <c r="F74" s="132"/>
      <c r="G74" s="132"/>
      <c r="H74" s="132"/>
      <c r="I74" s="132"/>
      <c r="J74" s="132"/>
      <c r="K74" s="132"/>
      <c r="L74" s="132"/>
      <c r="M74" s="74"/>
      <c r="N74" s="74"/>
      <c r="O74" s="20"/>
    </row>
    <row r="75" spans="2:15" x14ac:dyDescent="0.25">
      <c r="B75" s="16"/>
      <c r="C75" s="74"/>
      <c r="D75" s="74"/>
      <c r="E75" s="5"/>
      <c r="F75" s="120" t="s">
        <v>1</v>
      </c>
      <c r="G75" s="120"/>
      <c r="H75" s="120"/>
      <c r="I75" s="120"/>
      <c r="J75" s="120"/>
      <c r="K75" s="120"/>
      <c r="L75" s="5"/>
      <c r="M75" s="74"/>
      <c r="N75" s="74"/>
      <c r="O75" s="20"/>
    </row>
    <row r="76" spans="2:15" x14ac:dyDescent="0.25">
      <c r="B76" s="16"/>
      <c r="C76" s="74"/>
      <c r="D76" s="74"/>
      <c r="E76" s="5"/>
      <c r="F76" s="124" t="s">
        <v>32</v>
      </c>
      <c r="G76" s="124"/>
      <c r="H76" s="65" t="s">
        <v>6</v>
      </c>
      <c r="I76" s="65" t="s">
        <v>16</v>
      </c>
      <c r="J76" s="65" t="s">
        <v>17</v>
      </c>
      <c r="K76" s="65" t="s">
        <v>18</v>
      </c>
      <c r="L76" s="5"/>
      <c r="M76" s="74"/>
      <c r="N76" s="74"/>
      <c r="O76" s="20"/>
    </row>
    <row r="77" spans="2:15" x14ac:dyDescent="0.25">
      <c r="B77" s="16"/>
      <c r="C77" s="74"/>
      <c r="D77" s="74"/>
      <c r="E77" s="5"/>
      <c r="F77" s="66" t="s">
        <v>13</v>
      </c>
      <c r="G77" s="49"/>
      <c r="H77" s="62">
        <v>273.03726300000005</v>
      </c>
      <c r="I77" s="69">
        <f>+H77/$H$81</f>
        <v>0.69007000562987431</v>
      </c>
      <c r="J77" s="63">
        <v>248.11077700000001</v>
      </c>
      <c r="K77" s="69">
        <f>+J77/H77</f>
        <v>0.90870665151664654</v>
      </c>
      <c r="L77" s="5"/>
      <c r="M77" s="74"/>
      <c r="N77" s="74"/>
      <c r="O77" s="20"/>
    </row>
    <row r="78" spans="2:15" x14ac:dyDescent="0.25">
      <c r="B78" s="16"/>
      <c r="C78" s="74"/>
      <c r="D78" s="74"/>
      <c r="E78" s="5"/>
      <c r="F78" s="66" t="s">
        <v>14</v>
      </c>
      <c r="G78" s="49"/>
      <c r="H78" s="63">
        <v>115.584593</v>
      </c>
      <c r="I78" s="69">
        <f>+H78/$H$81</f>
        <v>0.29212664918281395</v>
      </c>
      <c r="J78" s="63">
        <v>63.979255000000009</v>
      </c>
      <c r="K78" s="69">
        <f t="shared" ref="K78:K81" si="12">+J78/H78</f>
        <v>0.55352753632138507</v>
      </c>
      <c r="L78" s="5"/>
      <c r="M78" s="74"/>
      <c r="N78" s="74"/>
      <c r="O78" s="20"/>
    </row>
    <row r="79" spans="2:15" x14ac:dyDescent="0.25">
      <c r="B79" s="16"/>
      <c r="C79" s="74"/>
      <c r="D79" s="74"/>
      <c r="E79" s="5"/>
      <c r="F79" s="66" t="s">
        <v>23</v>
      </c>
      <c r="G79" s="49"/>
      <c r="H79" s="63">
        <v>3.9406629999999998</v>
      </c>
      <c r="I79" s="69">
        <f>+H79/$H$81</f>
        <v>9.9595685538183733E-3</v>
      </c>
      <c r="J79" s="63">
        <v>3.2197749999999998</v>
      </c>
      <c r="K79" s="69">
        <f t="shared" si="12"/>
        <v>0.81706428588285773</v>
      </c>
      <c r="L79" s="5"/>
      <c r="M79" s="74"/>
      <c r="N79" s="74"/>
      <c r="O79" s="20"/>
    </row>
    <row r="80" spans="2:15" x14ac:dyDescent="0.25">
      <c r="B80" s="16"/>
      <c r="C80" s="74"/>
      <c r="D80" s="74"/>
      <c r="E80" s="5"/>
      <c r="F80" s="66" t="s">
        <v>15</v>
      </c>
      <c r="G80" s="49"/>
      <c r="H80" s="63">
        <v>3.1035159999999999</v>
      </c>
      <c r="I80" s="69">
        <f>+H80/$H$81</f>
        <v>7.8437766334934454E-3</v>
      </c>
      <c r="J80" s="63">
        <v>0.50734400000000002</v>
      </c>
      <c r="K80" s="69">
        <f t="shared" si="12"/>
        <v>0.16347394374638313</v>
      </c>
      <c r="L80" s="5"/>
      <c r="M80" s="74"/>
      <c r="N80" s="74"/>
      <c r="O80" s="20"/>
    </row>
    <row r="81" spans="2:15" x14ac:dyDescent="0.25">
      <c r="B81" s="16"/>
      <c r="C81" s="74"/>
      <c r="D81" s="74"/>
      <c r="E81" s="5"/>
      <c r="F81" s="67" t="s">
        <v>0</v>
      </c>
      <c r="G81" s="51"/>
      <c r="H81" s="64">
        <f>SUM(H77:H80)</f>
        <v>395.66603500000002</v>
      </c>
      <c r="I81" s="68">
        <f>+H81/$H$81</f>
        <v>1</v>
      </c>
      <c r="J81" s="64">
        <f>SUM(J77:J80)</f>
        <v>315.81715100000002</v>
      </c>
      <c r="K81" s="68">
        <f t="shared" si="12"/>
        <v>0.79819120941225097</v>
      </c>
      <c r="L81" s="5"/>
      <c r="M81" s="74"/>
      <c r="N81" s="74"/>
      <c r="O81" s="20"/>
    </row>
    <row r="82" spans="2:15" x14ac:dyDescent="0.25">
      <c r="B82" s="16"/>
      <c r="C82" s="19"/>
      <c r="E82" s="11"/>
      <c r="F82" s="123" t="s">
        <v>90</v>
      </c>
      <c r="G82" s="123"/>
      <c r="H82" s="123"/>
      <c r="I82" s="123"/>
      <c r="J82" s="123"/>
      <c r="K82" s="123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91.7%, del mismo modo para proyectos EDUCACION se tiene un nivel de avance de 50.1%. Cabe destacar que solo estos dos sectores concentran el 76.4%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4"/>
      <c r="D86" s="5"/>
      <c r="E86" s="5"/>
      <c r="F86" s="5"/>
      <c r="G86" s="5"/>
      <c r="H86" s="74"/>
      <c r="I86" s="74"/>
      <c r="J86" s="74"/>
      <c r="K86" s="74"/>
      <c r="L86" s="74"/>
      <c r="M86" s="74"/>
      <c r="N86" s="74"/>
      <c r="O86" s="20"/>
    </row>
    <row r="87" spans="2:15" x14ac:dyDescent="0.25">
      <c r="B87" s="16"/>
      <c r="C87" s="74"/>
      <c r="D87" s="5"/>
      <c r="E87" s="119" t="s">
        <v>61</v>
      </c>
      <c r="F87" s="119"/>
      <c r="G87" s="119"/>
      <c r="H87" s="119"/>
      <c r="I87" s="119"/>
      <c r="J87" s="119"/>
      <c r="K87" s="119"/>
      <c r="L87" s="119"/>
      <c r="M87" s="74"/>
      <c r="N87" s="74"/>
      <c r="O87" s="20"/>
    </row>
    <row r="88" spans="2:15" x14ac:dyDescent="0.25">
      <c r="B88" s="16"/>
      <c r="C88" s="74"/>
      <c r="D88" s="5"/>
      <c r="E88" s="5"/>
      <c r="F88" s="120" t="s">
        <v>1</v>
      </c>
      <c r="G88" s="120"/>
      <c r="H88" s="120"/>
      <c r="I88" s="120"/>
      <c r="J88" s="120"/>
      <c r="K88" s="120"/>
      <c r="L88" s="5"/>
      <c r="M88" s="74"/>
      <c r="N88" s="74"/>
      <c r="O88" s="20"/>
    </row>
    <row r="89" spans="2:15" x14ac:dyDescent="0.25">
      <c r="B89" s="16"/>
      <c r="C89" s="74"/>
      <c r="D89" s="5"/>
      <c r="E89" s="74"/>
      <c r="F89" s="121" t="s">
        <v>22</v>
      </c>
      <c r="G89" s="122"/>
      <c r="H89" s="71" t="s">
        <v>20</v>
      </c>
      <c r="I89" s="71" t="s">
        <v>3</v>
      </c>
      <c r="J89" s="65" t="s">
        <v>21</v>
      </c>
      <c r="K89" s="65" t="s">
        <v>18</v>
      </c>
      <c r="L89" s="5"/>
      <c r="M89" s="74"/>
      <c r="N89" s="74"/>
      <c r="O89" s="20"/>
    </row>
    <row r="90" spans="2:15" x14ac:dyDescent="0.25">
      <c r="B90" s="16"/>
      <c r="C90" s="74"/>
      <c r="D90" s="5"/>
      <c r="E90" s="74"/>
      <c r="F90" s="66" t="s">
        <v>50</v>
      </c>
      <c r="G90" s="72"/>
      <c r="H90" s="63">
        <v>204.59852600000002</v>
      </c>
      <c r="I90" s="69">
        <f t="shared" ref="I90:I97" si="13">+H90/$H$98</f>
        <v>0.51709903782870814</v>
      </c>
      <c r="J90" s="63">
        <v>187.659786</v>
      </c>
      <c r="K90" s="69">
        <f>+J90/H90</f>
        <v>0.91720986298796692</v>
      </c>
      <c r="L90" s="5"/>
      <c r="M90" s="74"/>
      <c r="N90" s="74"/>
      <c r="O90" s="20"/>
    </row>
    <row r="91" spans="2:15" x14ac:dyDescent="0.25">
      <c r="B91" s="16"/>
      <c r="C91" s="74"/>
      <c r="D91" s="5"/>
      <c r="E91" s="74"/>
      <c r="F91" s="66" t="s">
        <v>52</v>
      </c>
      <c r="G91" s="72"/>
      <c r="H91" s="63">
        <v>97.790351999999999</v>
      </c>
      <c r="I91" s="69">
        <f t="shared" si="13"/>
        <v>0.24715376946621151</v>
      </c>
      <c r="J91" s="63">
        <v>48.948603000000006</v>
      </c>
      <c r="K91" s="69">
        <f t="shared" ref="K91:K98" si="14">+J91/H91</f>
        <v>0.50054634224038796</v>
      </c>
      <c r="L91" s="5"/>
      <c r="M91" s="74"/>
      <c r="N91" s="74"/>
      <c r="O91" s="20"/>
    </row>
    <row r="92" spans="2:15" x14ac:dyDescent="0.25">
      <c r="B92" s="16"/>
      <c r="C92" s="74"/>
      <c r="D92" s="5"/>
      <c r="E92" s="74"/>
      <c r="F92" s="66" t="s">
        <v>53</v>
      </c>
      <c r="G92" s="72"/>
      <c r="H92" s="63">
        <v>36.338497000000004</v>
      </c>
      <c r="I92" s="69">
        <f t="shared" si="13"/>
        <v>9.1841335332207619E-2</v>
      </c>
      <c r="J92" s="63">
        <v>32.854235000000003</v>
      </c>
      <c r="K92" s="69">
        <f t="shared" si="14"/>
        <v>0.90411650762550799</v>
      </c>
      <c r="L92" s="5"/>
      <c r="M92" s="74"/>
      <c r="N92" s="74"/>
      <c r="O92" s="20"/>
    </row>
    <row r="93" spans="2:15" x14ac:dyDescent="0.25">
      <c r="B93" s="16"/>
      <c r="C93" s="74"/>
      <c r="D93" s="5"/>
      <c r="E93" s="74"/>
      <c r="F93" s="66" t="s">
        <v>51</v>
      </c>
      <c r="G93" s="72"/>
      <c r="H93" s="63">
        <v>17.528311000000002</v>
      </c>
      <c r="I93" s="69">
        <f t="shared" si="13"/>
        <v>4.4300772493651115E-2</v>
      </c>
      <c r="J93" s="63">
        <v>15.011972</v>
      </c>
      <c r="K93" s="69">
        <f t="shared" si="14"/>
        <v>0.85644144492872121</v>
      </c>
      <c r="L93" s="5"/>
      <c r="M93" s="74"/>
      <c r="N93" s="74"/>
      <c r="O93" s="20"/>
    </row>
    <row r="94" spans="2:15" x14ac:dyDescent="0.25">
      <c r="B94" s="16"/>
      <c r="C94" s="74"/>
      <c r="D94" s="5"/>
      <c r="E94" s="74"/>
      <c r="F94" s="66" t="s">
        <v>79</v>
      </c>
      <c r="G94" s="72"/>
      <c r="H94" s="63">
        <v>17.213613000000002</v>
      </c>
      <c r="I94" s="69">
        <f t="shared" si="13"/>
        <v>4.3505409808552303E-2</v>
      </c>
      <c r="J94" s="63">
        <v>15.393863</v>
      </c>
      <c r="K94" s="69">
        <f t="shared" si="14"/>
        <v>0.89428425049407101</v>
      </c>
      <c r="L94" s="5"/>
      <c r="M94" s="74"/>
      <c r="N94" s="74"/>
      <c r="O94" s="20"/>
    </row>
    <row r="95" spans="2:15" x14ac:dyDescent="0.25">
      <c r="B95" s="16"/>
      <c r="C95" s="74"/>
      <c r="D95" s="5"/>
      <c r="E95" s="74"/>
      <c r="F95" s="66" t="s">
        <v>80</v>
      </c>
      <c r="G95" s="72"/>
      <c r="H95" s="63">
        <v>11.31818</v>
      </c>
      <c r="I95" s="69">
        <f t="shared" si="13"/>
        <v>2.8605386863696798E-2</v>
      </c>
      <c r="J95" s="63">
        <v>11.318156999999999</v>
      </c>
      <c r="K95" s="69">
        <f t="shared" si="14"/>
        <v>0.99999796787115947</v>
      </c>
      <c r="L95" s="5"/>
      <c r="M95" s="74"/>
      <c r="N95" s="74"/>
      <c r="O95" s="20"/>
    </row>
    <row r="96" spans="2:15" x14ac:dyDescent="0.25">
      <c r="B96" s="16"/>
      <c r="C96" s="74"/>
      <c r="D96" s="5"/>
      <c r="E96" s="74"/>
      <c r="F96" s="66" t="s">
        <v>60</v>
      </c>
      <c r="G96" s="72"/>
      <c r="H96" s="63">
        <v>3.5218159999999998</v>
      </c>
      <c r="I96" s="69">
        <f t="shared" si="13"/>
        <v>8.9009813541361948E-3</v>
      </c>
      <c r="J96" s="63">
        <v>2.801812</v>
      </c>
      <c r="K96" s="69">
        <f t="shared" si="14"/>
        <v>0.79555888212217796</v>
      </c>
      <c r="L96" s="5"/>
      <c r="M96" s="74"/>
      <c r="N96" s="74"/>
      <c r="O96" s="20"/>
    </row>
    <row r="97" spans="2:15" x14ac:dyDescent="0.25">
      <c r="B97" s="16"/>
      <c r="C97" s="74"/>
      <c r="D97" s="5"/>
      <c r="E97" s="74"/>
      <c r="F97" s="66" t="s">
        <v>55</v>
      </c>
      <c r="G97" s="72"/>
      <c r="H97" s="63">
        <v>7.3567399999999994</v>
      </c>
      <c r="I97" s="69">
        <f t="shared" si="13"/>
        <v>1.8593306852836125E-2</v>
      </c>
      <c r="J97" s="63">
        <v>1.8287230000000001</v>
      </c>
      <c r="K97" s="69">
        <f t="shared" si="14"/>
        <v>0.24857790271234273</v>
      </c>
      <c r="L97" s="5"/>
      <c r="M97" s="74"/>
      <c r="N97" s="74"/>
      <c r="O97" s="20"/>
    </row>
    <row r="98" spans="2:15" x14ac:dyDescent="0.25">
      <c r="B98" s="16"/>
      <c r="C98" s="74"/>
      <c r="D98" s="5"/>
      <c r="E98" s="74"/>
      <c r="F98" s="67" t="s">
        <v>0</v>
      </c>
      <c r="G98" s="73"/>
      <c r="H98" s="64">
        <f>SUM(H90:H97)</f>
        <v>395.66603500000008</v>
      </c>
      <c r="I98" s="68">
        <f>SUM(I90:I97)</f>
        <v>0.99999999999999989</v>
      </c>
      <c r="J98" s="64">
        <f>SUM(J90:J97)</f>
        <v>315.81715100000002</v>
      </c>
      <c r="K98" s="68">
        <f t="shared" si="14"/>
        <v>0.79819120941225086</v>
      </c>
      <c r="L98" s="5"/>
      <c r="M98" s="74"/>
      <c r="N98" s="74"/>
      <c r="O98" s="20"/>
    </row>
    <row r="99" spans="2:15" x14ac:dyDescent="0.25">
      <c r="B99" s="16"/>
      <c r="C99" s="19"/>
      <c r="E99" s="11"/>
      <c r="F99" s="123" t="s">
        <v>90</v>
      </c>
      <c r="G99" s="123"/>
      <c r="H99" s="123"/>
      <c r="I99" s="123"/>
      <c r="J99" s="123"/>
      <c r="K99" s="123"/>
      <c r="L99" s="11"/>
      <c r="N99" s="19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al cierre del 2017,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al cierre del 2017,  los 324  proyectos presupuestados para el 2017, 96 no cuentan con ningún avance en ejecución del gasto, mientras que 44 (13.6% de proyectos) no superan el 50,0% de ejecución, 64 proyectos (19.8% del total) tienen un nivel de ejecución mayor al 50,0% pero no culminan al 100% y 120 proyectos por S/ 181.9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19" t="s">
        <v>65</v>
      </c>
      <c r="F104" s="119"/>
      <c r="G104" s="119"/>
      <c r="H104" s="119"/>
      <c r="I104" s="119"/>
      <c r="J104" s="119"/>
      <c r="K104" s="119"/>
      <c r="L104" s="119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0" t="s">
        <v>33</v>
      </c>
      <c r="G105" s="120"/>
      <c r="H105" s="120"/>
      <c r="I105" s="120"/>
      <c r="J105" s="120"/>
      <c r="K105" s="120"/>
      <c r="L105" s="5"/>
      <c r="M105" s="19"/>
      <c r="N105" s="19"/>
      <c r="O105" s="20"/>
    </row>
    <row r="106" spans="2:15" x14ac:dyDescent="0.25">
      <c r="B106" s="16"/>
      <c r="C106" s="19"/>
      <c r="D106" s="19"/>
      <c r="E106" s="74"/>
      <c r="F106" s="76" t="s">
        <v>25</v>
      </c>
      <c r="G106" s="65" t="s">
        <v>18</v>
      </c>
      <c r="H106" s="65" t="s">
        <v>20</v>
      </c>
      <c r="I106" s="65" t="s">
        <v>7</v>
      </c>
      <c r="J106" s="65" t="s">
        <v>24</v>
      </c>
      <c r="K106" s="65" t="s">
        <v>3</v>
      </c>
      <c r="L106" s="74"/>
      <c r="M106" s="19"/>
      <c r="N106" s="19"/>
      <c r="O106" s="20"/>
    </row>
    <row r="107" spans="2:15" x14ac:dyDescent="0.25">
      <c r="B107" s="16"/>
      <c r="C107" s="19"/>
      <c r="D107" s="19"/>
      <c r="E107" s="74"/>
      <c r="F107" s="77" t="s">
        <v>26</v>
      </c>
      <c r="G107" s="69">
        <f>+I107/H107</f>
        <v>0</v>
      </c>
      <c r="H107" s="63">
        <v>15.215059999999999</v>
      </c>
      <c r="I107" s="63">
        <v>0</v>
      </c>
      <c r="J107" s="77">
        <v>96</v>
      </c>
      <c r="K107" s="69">
        <f>+J107/$J$111</f>
        <v>0.29629629629629628</v>
      </c>
      <c r="L107" s="74"/>
      <c r="M107" s="19"/>
      <c r="N107" s="19"/>
      <c r="O107" s="20"/>
    </row>
    <row r="108" spans="2:15" x14ac:dyDescent="0.25">
      <c r="B108" s="16"/>
      <c r="C108" s="19"/>
      <c r="D108" s="19"/>
      <c r="E108" s="74"/>
      <c r="F108" s="77" t="s">
        <v>27</v>
      </c>
      <c r="G108" s="69">
        <f t="shared" ref="G108:G111" si="15">+I108/H108</f>
        <v>4.0396924684415345E-2</v>
      </c>
      <c r="H108" s="63">
        <v>47.653776000000008</v>
      </c>
      <c r="I108" s="63">
        <v>1.9250659999999999</v>
      </c>
      <c r="J108" s="77">
        <v>44</v>
      </c>
      <c r="K108" s="69">
        <f>+J108/$J$111</f>
        <v>0.13580246913580246</v>
      </c>
      <c r="L108" s="74"/>
      <c r="M108" s="19"/>
      <c r="N108" s="19"/>
      <c r="O108" s="20"/>
    </row>
    <row r="109" spans="2:15" x14ac:dyDescent="0.25">
      <c r="B109" s="16"/>
      <c r="C109" s="19"/>
      <c r="D109" s="19"/>
      <c r="E109" s="74"/>
      <c r="F109" s="77" t="s">
        <v>28</v>
      </c>
      <c r="G109" s="69">
        <f t="shared" si="15"/>
        <v>0.88378060142130055</v>
      </c>
      <c r="H109" s="63">
        <v>149.31283599999995</v>
      </c>
      <c r="I109" s="63">
        <v>131.95978799999997</v>
      </c>
      <c r="J109" s="77">
        <v>64</v>
      </c>
      <c r="K109" s="69">
        <f>+J109/$J$111</f>
        <v>0.19753086419753085</v>
      </c>
      <c r="L109" s="74"/>
      <c r="M109" s="19"/>
      <c r="N109" s="19"/>
      <c r="O109" s="20"/>
    </row>
    <row r="110" spans="2:15" x14ac:dyDescent="0.25">
      <c r="B110" s="16"/>
      <c r="C110" s="19"/>
      <c r="D110" s="19"/>
      <c r="E110" s="74"/>
      <c r="F110" s="77" t="s">
        <v>29</v>
      </c>
      <c r="G110" s="69">
        <f t="shared" si="15"/>
        <v>0.99154120833719206</v>
      </c>
      <c r="H110" s="63">
        <v>183.48436300000026</v>
      </c>
      <c r="I110" s="63">
        <v>181.93230700000024</v>
      </c>
      <c r="J110" s="77">
        <v>120</v>
      </c>
      <c r="K110" s="69">
        <f>+J110/$J$111</f>
        <v>0.37037037037037035</v>
      </c>
      <c r="L110" s="74"/>
      <c r="M110" s="19"/>
      <c r="N110" s="19"/>
      <c r="O110" s="20"/>
    </row>
    <row r="111" spans="2:15" x14ac:dyDescent="0.25">
      <c r="B111" s="16"/>
      <c r="C111" s="19"/>
      <c r="D111" s="19"/>
      <c r="E111" s="74"/>
      <c r="F111" s="78" t="s">
        <v>0</v>
      </c>
      <c r="G111" s="68">
        <f t="shared" si="15"/>
        <v>0.79819123468609077</v>
      </c>
      <c r="H111" s="64">
        <f t="shared" ref="H111:J111" si="16">SUM(H107:H110)</f>
        <v>395.66603500000019</v>
      </c>
      <c r="I111" s="64">
        <f t="shared" si="16"/>
        <v>315.81716100000017</v>
      </c>
      <c r="J111" s="78">
        <f t="shared" si="16"/>
        <v>324</v>
      </c>
      <c r="K111" s="68">
        <f>+J111/$J$111</f>
        <v>1</v>
      </c>
      <c r="L111" s="74"/>
      <c r="M111" s="19"/>
      <c r="N111" s="19"/>
      <c r="O111" s="20"/>
    </row>
    <row r="112" spans="2:15" x14ac:dyDescent="0.25">
      <c r="B112" s="16"/>
      <c r="C112" s="19"/>
      <c r="E112" s="11"/>
      <c r="F112" s="123" t="s">
        <v>90</v>
      </c>
      <c r="G112" s="123"/>
      <c r="H112" s="123"/>
      <c r="I112" s="123"/>
      <c r="J112" s="123"/>
      <c r="K112" s="123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17" t="s">
        <v>30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7"/>
    </row>
    <row r="119" spans="2:15" x14ac:dyDescent="0.25">
      <c r="B119" s="16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25.0%, mientras que para los proyectos del tipo social se registra un avance del 42.0% a dos meses de culminar el año 2017. Cabe resaltar que estos dos tipos de proyectos absorben el 96.4%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4"/>
      <c r="D122" s="74"/>
      <c r="E122" s="5"/>
      <c r="F122" s="5"/>
      <c r="G122" s="5"/>
      <c r="H122" s="5"/>
      <c r="I122" s="5"/>
      <c r="J122" s="5"/>
      <c r="K122" s="5"/>
      <c r="L122" s="5"/>
      <c r="M122" s="74"/>
      <c r="N122" s="74"/>
      <c r="O122" s="20"/>
    </row>
    <row r="123" spans="2:15" x14ac:dyDescent="0.25">
      <c r="B123" s="16"/>
      <c r="C123" s="74"/>
      <c r="D123" s="74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4"/>
      <c r="N123" s="74"/>
      <c r="O123" s="20"/>
    </row>
    <row r="124" spans="2:15" x14ac:dyDescent="0.25">
      <c r="B124" s="16"/>
      <c r="C124" s="74"/>
      <c r="D124" s="74"/>
      <c r="E124" s="5"/>
      <c r="F124" s="120" t="s">
        <v>1</v>
      </c>
      <c r="G124" s="120"/>
      <c r="H124" s="120"/>
      <c r="I124" s="120"/>
      <c r="J124" s="120"/>
      <c r="K124" s="120"/>
      <c r="L124" s="5"/>
      <c r="M124" s="74"/>
      <c r="N124" s="74"/>
      <c r="O124" s="20"/>
    </row>
    <row r="125" spans="2:15" x14ac:dyDescent="0.25">
      <c r="B125" s="16"/>
      <c r="C125" s="74"/>
      <c r="D125" s="74"/>
      <c r="E125" s="5"/>
      <c r="F125" s="124" t="s">
        <v>32</v>
      </c>
      <c r="G125" s="124"/>
      <c r="H125" s="65" t="s">
        <v>6</v>
      </c>
      <c r="I125" s="65" t="s">
        <v>16</v>
      </c>
      <c r="J125" s="65" t="s">
        <v>17</v>
      </c>
      <c r="K125" s="65" t="s">
        <v>18</v>
      </c>
      <c r="L125" s="5"/>
      <c r="M125" s="74"/>
      <c r="N125" s="74"/>
      <c r="O125" s="20"/>
    </row>
    <row r="126" spans="2:15" x14ac:dyDescent="0.25">
      <c r="B126" s="16"/>
      <c r="C126" s="74"/>
      <c r="D126" s="74"/>
      <c r="E126" s="5"/>
      <c r="F126" s="66" t="s">
        <v>13</v>
      </c>
      <c r="G126" s="49"/>
      <c r="H126" s="62">
        <v>161.90025299999999</v>
      </c>
      <c r="I126" s="69">
        <f>+H126/H$130</f>
        <v>0.4056986162857163</v>
      </c>
      <c r="J126" s="63">
        <v>40.403405999999997</v>
      </c>
      <c r="K126" s="69">
        <f>+J126/H126</f>
        <v>0.24955739877688762</v>
      </c>
      <c r="L126" s="5"/>
      <c r="M126" s="74"/>
      <c r="N126" s="74"/>
      <c r="O126" s="20"/>
    </row>
    <row r="127" spans="2:15" x14ac:dyDescent="0.25">
      <c r="B127" s="16"/>
      <c r="C127" s="74"/>
      <c r="D127" s="74"/>
      <c r="E127" s="5"/>
      <c r="F127" s="66" t="s">
        <v>14</v>
      </c>
      <c r="G127" s="49"/>
      <c r="H127" s="63">
        <v>222.92864200000002</v>
      </c>
      <c r="I127" s="69">
        <f t="shared" ref="I127:I129" si="17">+H127/H$130</f>
        <v>0.55862693179271217</v>
      </c>
      <c r="J127" s="63">
        <v>93.625651000000005</v>
      </c>
      <c r="K127" s="69">
        <f t="shared" ref="K127:K130" si="18">+J127/H127</f>
        <v>0.41998035855796401</v>
      </c>
      <c r="L127" s="5"/>
      <c r="M127" s="74"/>
      <c r="N127" s="74"/>
      <c r="O127" s="20"/>
    </row>
    <row r="128" spans="2:15" x14ac:dyDescent="0.25">
      <c r="B128" s="16"/>
      <c r="C128" s="74"/>
      <c r="D128" s="74"/>
      <c r="E128" s="5"/>
      <c r="F128" s="66" t="s">
        <v>23</v>
      </c>
      <c r="G128" s="49"/>
      <c r="H128" s="63">
        <v>0.51371100000000003</v>
      </c>
      <c r="I128" s="69">
        <f t="shared" si="17"/>
        <v>1.2872854613189002E-3</v>
      </c>
      <c r="J128" s="63">
        <v>0.39310099999999998</v>
      </c>
      <c r="K128" s="69">
        <f t="shared" si="18"/>
        <v>0.76521818687939325</v>
      </c>
      <c r="L128" s="5"/>
      <c r="M128" s="74"/>
      <c r="N128" s="74"/>
      <c r="O128" s="20"/>
    </row>
    <row r="129" spans="2:15" x14ac:dyDescent="0.25">
      <c r="B129" s="16"/>
      <c r="C129" s="74"/>
      <c r="D129" s="74"/>
      <c r="E129" s="5"/>
      <c r="F129" s="66" t="s">
        <v>15</v>
      </c>
      <c r="G129" s="49"/>
      <c r="H129" s="63">
        <v>13.722726</v>
      </c>
      <c r="I129" s="69">
        <f t="shared" si="17"/>
        <v>3.438716646025268E-2</v>
      </c>
      <c r="J129" s="63">
        <v>8.7692270000000008</v>
      </c>
      <c r="K129" s="69">
        <f t="shared" si="18"/>
        <v>0.63902951935351626</v>
      </c>
      <c r="L129" s="5"/>
      <c r="M129" s="74"/>
      <c r="N129" s="74"/>
      <c r="O129" s="20"/>
    </row>
    <row r="130" spans="2:15" x14ac:dyDescent="0.25">
      <c r="B130" s="16"/>
      <c r="C130" s="74"/>
      <c r="D130" s="74"/>
      <c r="E130" s="5"/>
      <c r="F130" s="67" t="s">
        <v>0</v>
      </c>
      <c r="G130" s="51"/>
      <c r="H130" s="52">
        <f>SUM(H126:H129)</f>
        <v>399.06533200000001</v>
      </c>
      <c r="I130" s="68">
        <f>SUM(I126:I129)</f>
        <v>1.0000000000000002</v>
      </c>
      <c r="J130" s="64">
        <f>SUM(J126:J129)</f>
        <v>143.191385</v>
      </c>
      <c r="K130" s="68">
        <f t="shared" si="18"/>
        <v>0.35881689918381582</v>
      </c>
      <c r="L130" s="5"/>
      <c r="M130" s="74"/>
      <c r="N130" s="74"/>
      <c r="O130" s="20"/>
    </row>
    <row r="131" spans="2:15" x14ac:dyDescent="0.25">
      <c r="B131" s="16"/>
      <c r="C131" s="74"/>
      <c r="D131" s="3"/>
      <c r="E131" s="5"/>
      <c r="F131" s="123" t="s">
        <v>90</v>
      </c>
      <c r="G131" s="123"/>
      <c r="H131" s="123"/>
      <c r="I131" s="123"/>
      <c r="J131" s="123"/>
      <c r="K131" s="123"/>
      <c r="L131" s="5"/>
      <c r="M131" s="3"/>
      <c r="N131" s="74"/>
      <c r="O131" s="20"/>
    </row>
    <row r="132" spans="2:15" x14ac:dyDescent="0.25">
      <c r="B132" s="16"/>
      <c r="C132" s="74"/>
      <c r="D132" s="74"/>
      <c r="E132" s="5"/>
      <c r="F132" s="5"/>
      <c r="G132" s="5"/>
      <c r="H132" s="5"/>
      <c r="I132" s="5"/>
      <c r="J132" s="5"/>
      <c r="K132" s="5"/>
      <c r="L132" s="5"/>
      <c r="M132" s="74"/>
      <c r="N132" s="74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46.1%, del mismo modo para proyectos SALUD se tiene un nivel de avance de 31.6%. Cabe destacar que solo estos dos sectores concentran el 46.9%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4"/>
      <c r="D135" s="5"/>
      <c r="E135" s="5"/>
      <c r="F135" s="5"/>
      <c r="G135" s="5"/>
      <c r="H135" s="74"/>
      <c r="I135" s="74"/>
      <c r="J135" s="74"/>
      <c r="K135" s="74"/>
      <c r="L135" s="74"/>
      <c r="M135" s="74"/>
      <c r="N135" s="74"/>
      <c r="O135" s="20"/>
    </row>
    <row r="136" spans="2:15" x14ac:dyDescent="0.25">
      <c r="B136" s="16"/>
      <c r="C136" s="74"/>
      <c r="D136" s="5"/>
      <c r="E136" s="119" t="s">
        <v>61</v>
      </c>
      <c r="F136" s="119"/>
      <c r="G136" s="119"/>
      <c r="H136" s="119"/>
      <c r="I136" s="119"/>
      <c r="J136" s="119"/>
      <c r="K136" s="119"/>
      <c r="L136" s="119"/>
      <c r="M136" s="74"/>
      <c r="N136" s="74"/>
      <c r="O136" s="20"/>
    </row>
    <row r="137" spans="2:15" x14ac:dyDescent="0.25">
      <c r="B137" s="16"/>
      <c r="C137" s="74"/>
      <c r="D137" s="5"/>
      <c r="E137" s="5"/>
      <c r="F137" s="120" t="s">
        <v>1</v>
      </c>
      <c r="G137" s="120"/>
      <c r="H137" s="120"/>
      <c r="I137" s="120"/>
      <c r="J137" s="120"/>
      <c r="K137" s="120"/>
      <c r="L137" s="5"/>
      <c r="M137" s="74"/>
      <c r="N137" s="74"/>
      <c r="O137" s="20"/>
    </row>
    <row r="138" spans="2:15" x14ac:dyDescent="0.25">
      <c r="B138" s="16"/>
      <c r="C138" s="74"/>
      <c r="D138" s="5"/>
      <c r="E138" s="74"/>
      <c r="F138" s="124" t="s">
        <v>22</v>
      </c>
      <c r="G138" s="124"/>
      <c r="H138" s="65" t="s">
        <v>20</v>
      </c>
      <c r="I138" s="65" t="s">
        <v>3</v>
      </c>
      <c r="J138" s="65" t="s">
        <v>21</v>
      </c>
      <c r="K138" s="65" t="s">
        <v>18</v>
      </c>
      <c r="L138" s="5"/>
      <c r="M138" s="74"/>
      <c r="N138" s="74"/>
      <c r="O138" s="20"/>
    </row>
    <row r="139" spans="2:15" x14ac:dyDescent="0.25">
      <c r="B139" s="16"/>
      <c r="C139" s="74"/>
      <c r="D139" s="5"/>
      <c r="E139" s="74"/>
      <c r="F139" s="66" t="s">
        <v>52</v>
      </c>
      <c r="G139" s="72"/>
      <c r="H139" s="63">
        <v>99.285945000000012</v>
      </c>
      <c r="I139" s="69">
        <f>+H139/H$147</f>
        <v>0.24879621715674363</v>
      </c>
      <c r="J139" s="63">
        <v>45.799765000000001</v>
      </c>
      <c r="K139" s="69">
        <f>+J139/H139</f>
        <v>0.46129152520026873</v>
      </c>
      <c r="L139" s="5"/>
      <c r="M139" s="74"/>
      <c r="N139" s="74"/>
      <c r="O139" s="20"/>
    </row>
    <row r="140" spans="2:15" x14ac:dyDescent="0.25">
      <c r="B140" s="16"/>
      <c r="C140" s="74"/>
      <c r="D140" s="5"/>
      <c r="E140" s="74"/>
      <c r="F140" s="66" t="s">
        <v>59</v>
      </c>
      <c r="G140" s="72"/>
      <c r="H140" s="63">
        <v>87.988282000000012</v>
      </c>
      <c r="I140" s="69">
        <f t="shared" ref="I140:I146" si="19">+H140/H$147</f>
        <v>0.22048590780619348</v>
      </c>
      <c r="J140" s="63">
        <v>27.81512</v>
      </c>
      <c r="K140" s="69">
        <f t="shared" ref="K140:K147" si="20">+J140/H140</f>
        <v>0.31612300374270286</v>
      </c>
      <c r="L140" s="5"/>
      <c r="M140" s="74"/>
      <c r="N140" s="74"/>
      <c r="O140" s="20"/>
    </row>
    <row r="141" spans="2:15" x14ac:dyDescent="0.25">
      <c r="B141" s="16"/>
      <c r="C141" s="74"/>
      <c r="D141" s="5"/>
      <c r="E141" s="74"/>
      <c r="F141" s="66" t="s">
        <v>50</v>
      </c>
      <c r="G141" s="72"/>
      <c r="H141" s="63">
        <v>71.474181000000002</v>
      </c>
      <c r="I141" s="69">
        <f t="shared" si="19"/>
        <v>0.17910395934869128</v>
      </c>
      <c r="J141" s="63">
        <v>10.648458</v>
      </c>
      <c r="K141" s="69">
        <f t="shared" si="20"/>
        <v>0.14898328110957998</v>
      </c>
      <c r="L141" s="5"/>
      <c r="M141" s="74"/>
      <c r="N141" s="74"/>
      <c r="O141" s="20"/>
    </row>
    <row r="142" spans="2:15" x14ac:dyDescent="0.25">
      <c r="B142" s="16"/>
      <c r="C142" s="74"/>
      <c r="D142" s="5"/>
      <c r="E142" s="74"/>
      <c r="F142" s="66" t="s">
        <v>53</v>
      </c>
      <c r="G142" s="72"/>
      <c r="H142" s="63">
        <v>62.276745999999996</v>
      </c>
      <c r="I142" s="69">
        <f t="shared" si="19"/>
        <v>0.15605651758294048</v>
      </c>
      <c r="J142" s="63">
        <v>15.157347</v>
      </c>
      <c r="K142" s="69">
        <f t="shared" si="20"/>
        <v>0.24338694574697273</v>
      </c>
      <c r="L142" s="5"/>
      <c r="M142" s="74"/>
      <c r="N142" s="74"/>
      <c r="O142" s="20"/>
    </row>
    <row r="143" spans="2:15" x14ac:dyDescent="0.25">
      <c r="B143" s="16"/>
      <c r="C143" s="74"/>
      <c r="D143" s="5"/>
      <c r="E143" s="74"/>
      <c r="F143" s="66" t="s">
        <v>51</v>
      </c>
      <c r="G143" s="72"/>
      <c r="H143" s="63">
        <v>25.813067999999998</v>
      </c>
      <c r="I143" s="69">
        <f t="shared" si="19"/>
        <v>6.4683814729363645E-2</v>
      </c>
      <c r="J143" s="63">
        <v>19.245056999999999</v>
      </c>
      <c r="K143" s="69">
        <f>+J143/H143</f>
        <v>0.74555480968012022</v>
      </c>
      <c r="L143" s="5"/>
      <c r="M143" s="74"/>
      <c r="N143" s="74"/>
      <c r="O143" s="20"/>
    </row>
    <row r="144" spans="2:15" x14ac:dyDescent="0.25">
      <c r="B144" s="16"/>
      <c r="C144" s="74"/>
      <c r="D144" s="5"/>
      <c r="E144" s="74"/>
      <c r="F144" s="66" t="s">
        <v>79</v>
      </c>
      <c r="G144" s="72"/>
      <c r="H144" s="63">
        <v>14.311277</v>
      </c>
      <c r="I144" s="69">
        <f t="shared" si="19"/>
        <v>3.5861990136492231E-2</v>
      </c>
      <c r="J144" s="63">
        <v>7.7512540000000003</v>
      </c>
      <c r="K144" s="69">
        <f t="shared" si="20"/>
        <v>0.54161861306995873</v>
      </c>
      <c r="L144" s="5"/>
      <c r="M144" s="74"/>
      <c r="N144" s="74"/>
      <c r="O144" s="20"/>
    </row>
    <row r="145" spans="2:15" x14ac:dyDescent="0.25">
      <c r="B145" s="16"/>
      <c r="C145" s="74"/>
      <c r="D145" s="5"/>
      <c r="E145" s="74"/>
      <c r="F145" s="66" t="s">
        <v>54</v>
      </c>
      <c r="G145" s="72"/>
      <c r="H145" s="63">
        <v>13.722726</v>
      </c>
      <c r="I145" s="69">
        <f t="shared" si="19"/>
        <v>3.4387166460252673E-2</v>
      </c>
      <c r="J145" s="63">
        <v>8.7692270000000008</v>
      </c>
      <c r="K145" s="69">
        <f t="shared" si="20"/>
        <v>0.63902951935351626</v>
      </c>
      <c r="L145" s="5"/>
      <c r="M145" s="74"/>
      <c r="N145" s="74"/>
      <c r="O145" s="20"/>
    </row>
    <row r="146" spans="2:15" x14ac:dyDescent="0.25">
      <c r="B146" s="16"/>
      <c r="C146" s="74"/>
      <c r="D146" s="5"/>
      <c r="E146" s="74"/>
      <c r="F146" s="66" t="s">
        <v>55</v>
      </c>
      <c r="G146" s="72"/>
      <c r="H146" s="63">
        <v>24.193107000000005</v>
      </c>
      <c r="I146" s="69">
        <f t="shared" si="19"/>
        <v>6.0624426779322442E-2</v>
      </c>
      <c r="J146" s="63">
        <v>8.0051570000000005</v>
      </c>
      <c r="K146" s="69">
        <f t="shared" si="20"/>
        <v>0.33088585934828457</v>
      </c>
      <c r="L146" s="5"/>
      <c r="M146" s="74"/>
      <c r="N146" s="74"/>
      <c r="O146" s="20"/>
    </row>
    <row r="147" spans="2:15" x14ac:dyDescent="0.25">
      <c r="B147" s="16"/>
      <c r="C147" s="74"/>
      <c r="D147" s="5"/>
      <c r="E147" s="74"/>
      <c r="F147" s="67" t="s">
        <v>0</v>
      </c>
      <c r="G147" s="73"/>
      <c r="H147" s="52">
        <f>SUM(H139:H146)</f>
        <v>399.06533200000007</v>
      </c>
      <c r="I147" s="68">
        <f>SUM(I139:I146)</f>
        <v>0.99999999999999989</v>
      </c>
      <c r="J147" s="64">
        <f>SUM(J139:J146)</f>
        <v>143.19138500000003</v>
      </c>
      <c r="K147" s="68">
        <f t="shared" si="20"/>
        <v>0.35881689918381587</v>
      </c>
      <c r="L147" s="5"/>
      <c r="M147" s="74"/>
      <c r="N147" s="74"/>
      <c r="O147" s="20"/>
    </row>
    <row r="148" spans="2:15" x14ac:dyDescent="0.25">
      <c r="B148" s="16"/>
      <c r="C148" s="74"/>
      <c r="D148" s="3"/>
      <c r="E148" s="5"/>
      <c r="F148" s="123" t="s">
        <v>90</v>
      </c>
      <c r="G148" s="123"/>
      <c r="H148" s="123"/>
      <c r="I148" s="123"/>
      <c r="J148" s="123"/>
      <c r="K148" s="123"/>
      <c r="L148" s="5"/>
      <c r="M148" s="3"/>
      <c r="N148" s="74"/>
      <c r="O148" s="20"/>
    </row>
    <row r="149" spans="2:15" x14ac:dyDescent="0.25">
      <c r="B149" s="16"/>
      <c r="C149" s="74"/>
      <c r="D149" s="5"/>
      <c r="E149" s="5"/>
      <c r="F149" s="92"/>
      <c r="G149" s="92"/>
      <c r="H149" s="5"/>
      <c r="I149" s="5"/>
      <c r="J149" s="5"/>
      <c r="K149" s="5"/>
      <c r="L149" s="5"/>
      <c r="M149" s="74"/>
      <c r="N149" s="74"/>
      <c r="O149" s="20"/>
    </row>
    <row r="150" spans="2:15" ht="15" customHeight="1" x14ac:dyDescent="0.25">
      <c r="B150" s="16"/>
      <c r="C150" s="118" t="str">
        <f>+CONCATENATE("Al al cierre del 2017,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al cierre del 2017,  los 227  proyectos presupuestados para el 2017, 40 no cuentan con ningún avance en ejecución del gasto, mientras que 62 (27.3% de proyectos) no superan el 50,0% de ejecución, 71 proyectos (31.3% del total) tienen un nivel de ejecución mayor al 50,0% pero no culminan al 100% y 54 proyectos por S/ 17.7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0"/>
    </row>
    <row r="153" spans="2:15" x14ac:dyDescent="0.25">
      <c r="B153" s="16"/>
      <c r="C153" s="74"/>
      <c r="D153" s="74"/>
      <c r="E153" s="119" t="s">
        <v>66</v>
      </c>
      <c r="F153" s="119"/>
      <c r="G153" s="119"/>
      <c r="H153" s="119"/>
      <c r="I153" s="119"/>
      <c r="J153" s="119"/>
      <c r="K153" s="119"/>
      <c r="L153" s="119"/>
      <c r="M153" s="74"/>
      <c r="N153" s="74"/>
      <c r="O153" s="20"/>
    </row>
    <row r="154" spans="2:15" x14ac:dyDescent="0.25">
      <c r="B154" s="16"/>
      <c r="C154" s="74"/>
      <c r="D154" s="74"/>
      <c r="E154" s="5"/>
      <c r="F154" s="120" t="s">
        <v>33</v>
      </c>
      <c r="G154" s="120"/>
      <c r="H154" s="120"/>
      <c r="I154" s="120"/>
      <c r="J154" s="120"/>
      <c r="K154" s="120"/>
      <c r="L154" s="5"/>
      <c r="M154" s="74"/>
      <c r="N154" s="74"/>
      <c r="O154" s="20"/>
    </row>
    <row r="155" spans="2:15" x14ac:dyDescent="0.25">
      <c r="B155" s="16"/>
      <c r="C155" s="74"/>
      <c r="D155" s="74"/>
      <c r="E155" s="74"/>
      <c r="F155" s="65" t="s">
        <v>25</v>
      </c>
      <c r="G155" s="65" t="s">
        <v>18</v>
      </c>
      <c r="H155" s="65" t="s">
        <v>20</v>
      </c>
      <c r="I155" s="65" t="s">
        <v>7</v>
      </c>
      <c r="J155" s="65" t="s">
        <v>24</v>
      </c>
      <c r="K155" s="65" t="s">
        <v>3</v>
      </c>
      <c r="L155" s="74"/>
      <c r="M155" s="74"/>
      <c r="N155" s="74"/>
      <c r="O155" s="20"/>
    </row>
    <row r="156" spans="2:15" x14ac:dyDescent="0.25">
      <c r="B156" s="16"/>
      <c r="C156" s="74"/>
      <c r="D156" s="74"/>
      <c r="E156" s="74"/>
      <c r="F156" s="77" t="s">
        <v>26</v>
      </c>
      <c r="G156" s="69">
        <f>+I156/H156</f>
        <v>0</v>
      </c>
      <c r="H156" s="63">
        <v>45.822007000000006</v>
      </c>
      <c r="I156" s="63">
        <v>0</v>
      </c>
      <c r="J156" s="77">
        <v>40</v>
      </c>
      <c r="K156" s="69">
        <f>+J156/J$160</f>
        <v>0.1762114537444934</v>
      </c>
      <c r="L156" s="74"/>
      <c r="M156" s="74"/>
      <c r="N156" s="74"/>
      <c r="O156" s="20"/>
    </row>
    <row r="157" spans="2:15" x14ac:dyDescent="0.25">
      <c r="B157" s="16"/>
      <c r="C157" s="74"/>
      <c r="D157" s="74"/>
      <c r="E157" s="74"/>
      <c r="F157" s="77" t="s">
        <v>27</v>
      </c>
      <c r="G157" s="69">
        <f t="shared" ref="G157:G160" si="21">+I157/H157</f>
        <v>0.14248110059851607</v>
      </c>
      <c r="H157" s="63">
        <v>214.74410200000005</v>
      </c>
      <c r="I157" s="63">
        <v>30.596976000000002</v>
      </c>
      <c r="J157" s="77">
        <v>62</v>
      </c>
      <c r="K157" s="69">
        <f t="shared" ref="K157:K159" si="22">+J157/J$160</f>
        <v>0.27312775330396477</v>
      </c>
      <c r="L157" s="74"/>
      <c r="M157" s="74"/>
      <c r="N157" s="74"/>
      <c r="O157" s="20"/>
    </row>
    <row r="158" spans="2:15" x14ac:dyDescent="0.25">
      <c r="B158" s="16"/>
      <c r="C158" s="74"/>
      <c r="D158" s="74"/>
      <c r="E158" s="74"/>
      <c r="F158" s="77" t="s">
        <v>28</v>
      </c>
      <c r="G158" s="69">
        <f t="shared" si="21"/>
        <v>0.78633787583117587</v>
      </c>
      <c r="H158" s="63">
        <v>120.71390800000002</v>
      </c>
      <c r="I158" s="63">
        <v>94.921918000000005</v>
      </c>
      <c r="J158" s="77">
        <v>71</v>
      </c>
      <c r="K158" s="69">
        <f t="shared" si="22"/>
        <v>0.31277533039647576</v>
      </c>
      <c r="L158" s="74"/>
      <c r="M158" s="74"/>
      <c r="N158" s="74"/>
      <c r="O158" s="20"/>
    </row>
    <row r="159" spans="2:15" x14ac:dyDescent="0.25">
      <c r="B159" s="16"/>
      <c r="C159" s="74"/>
      <c r="D159" s="74"/>
      <c r="E159" s="74"/>
      <c r="F159" s="77" t="s">
        <v>29</v>
      </c>
      <c r="G159" s="69">
        <f t="shared" si="21"/>
        <v>0.99365628328764466</v>
      </c>
      <c r="H159" s="63">
        <v>17.785315000000001</v>
      </c>
      <c r="I159" s="63">
        <v>17.672489999999996</v>
      </c>
      <c r="J159" s="77">
        <v>54</v>
      </c>
      <c r="K159" s="69">
        <f t="shared" si="22"/>
        <v>0.23788546255506607</v>
      </c>
      <c r="L159" s="74"/>
      <c r="M159" s="74"/>
      <c r="N159" s="74"/>
      <c r="O159" s="20"/>
    </row>
    <row r="160" spans="2:15" x14ac:dyDescent="0.25">
      <c r="B160" s="16"/>
      <c r="C160" s="74"/>
      <c r="D160" s="74"/>
      <c r="E160" s="74"/>
      <c r="F160" s="78" t="s">
        <v>0</v>
      </c>
      <c r="G160" s="68">
        <f t="shared" si="21"/>
        <v>0.35881689667796041</v>
      </c>
      <c r="H160" s="52">
        <f t="shared" ref="H160:J160" si="23">SUM(H156:H159)</f>
        <v>399.06533200000007</v>
      </c>
      <c r="I160" s="64">
        <f t="shared" si="23"/>
        <v>143.191384</v>
      </c>
      <c r="J160" s="78">
        <f t="shared" si="23"/>
        <v>227</v>
      </c>
      <c r="K160" s="68">
        <f>SUM(K156:K159)</f>
        <v>1</v>
      </c>
      <c r="L160" s="74"/>
      <c r="M160" s="74"/>
      <c r="N160" s="74"/>
      <c r="O160" s="20"/>
    </row>
    <row r="161" spans="2:15" x14ac:dyDescent="0.25">
      <c r="B161" s="16"/>
      <c r="C161" s="74"/>
      <c r="D161" s="3"/>
      <c r="E161" s="5"/>
      <c r="F161" s="123" t="s">
        <v>90</v>
      </c>
      <c r="G161" s="123"/>
      <c r="H161" s="123"/>
      <c r="I161" s="123"/>
      <c r="J161" s="123"/>
      <c r="K161" s="123"/>
      <c r="L161" s="5"/>
      <c r="M161" s="3"/>
      <c r="N161" s="74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17" t="s">
        <v>31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7"/>
    </row>
    <row r="168" spans="2:15" x14ac:dyDescent="0.25">
      <c r="B168" s="16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60.7%, mientras que para los proyectos del tipo social se registra un avance del 75.0% a dos meses de culminar el año 2017. Cabe resaltar que estos dos tipos de proyectos absorben el 96.4%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4"/>
      <c r="D171" s="74"/>
      <c r="E171" s="5"/>
      <c r="F171" s="5"/>
      <c r="G171" s="5"/>
      <c r="H171" s="5"/>
      <c r="I171" s="5"/>
      <c r="J171" s="5"/>
      <c r="K171" s="5"/>
      <c r="L171" s="5"/>
      <c r="M171" s="74"/>
      <c r="N171" s="74"/>
      <c r="O171" s="20"/>
    </row>
    <row r="172" spans="2:15" x14ac:dyDescent="0.25">
      <c r="B172" s="16"/>
      <c r="C172" s="74"/>
      <c r="D172" s="74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4"/>
      <c r="N172" s="74"/>
      <c r="O172" s="20"/>
    </row>
    <row r="173" spans="2:15" x14ac:dyDescent="0.25">
      <c r="B173" s="16"/>
      <c r="C173" s="74"/>
      <c r="D173" s="74"/>
      <c r="E173" s="5"/>
      <c r="F173" s="120" t="s">
        <v>1</v>
      </c>
      <c r="G173" s="120"/>
      <c r="H173" s="120"/>
      <c r="I173" s="120"/>
      <c r="J173" s="120"/>
      <c r="K173" s="120"/>
      <c r="L173" s="5"/>
      <c r="M173" s="74"/>
      <c r="N173" s="74"/>
      <c r="O173" s="20"/>
    </row>
    <row r="174" spans="2:15" x14ac:dyDescent="0.25">
      <c r="B174" s="16"/>
      <c r="C174" s="74"/>
      <c r="D174" s="74"/>
      <c r="E174" s="5"/>
      <c r="F174" s="124" t="s">
        <v>32</v>
      </c>
      <c r="G174" s="124"/>
      <c r="H174" s="65" t="s">
        <v>6</v>
      </c>
      <c r="I174" s="65" t="s">
        <v>16</v>
      </c>
      <c r="J174" s="65" t="s">
        <v>17</v>
      </c>
      <c r="K174" s="65" t="s">
        <v>18</v>
      </c>
      <c r="L174" s="5"/>
      <c r="M174" s="74"/>
      <c r="N174" s="74"/>
      <c r="O174" s="20"/>
    </row>
    <row r="175" spans="2:15" x14ac:dyDescent="0.25">
      <c r="B175" s="16"/>
      <c r="C175" s="74"/>
      <c r="D175" s="74"/>
      <c r="E175" s="5"/>
      <c r="F175" s="66" t="s">
        <v>13</v>
      </c>
      <c r="G175" s="49"/>
      <c r="H175" s="62">
        <v>461.14655900000002</v>
      </c>
      <c r="I175" s="69">
        <f>+H175/H$179</f>
        <v>0.32643306332635535</v>
      </c>
      <c r="J175" s="63">
        <v>279.76704699999999</v>
      </c>
      <c r="K175" s="69">
        <f>+J175/H175</f>
        <v>0.60667707812170835</v>
      </c>
      <c r="L175" s="5"/>
      <c r="M175" s="74"/>
      <c r="N175" s="74"/>
      <c r="O175" s="20"/>
    </row>
    <row r="176" spans="2:15" x14ac:dyDescent="0.25">
      <c r="B176" s="16"/>
      <c r="C176" s="74"/>
      <c r="D176" s="74"/>
      <c r="E176" s="5"/>
      <c r="F176" s="66" t="s">
        <v>14</v>
      </c>
      <c r="G176" s="49"/>
      <c r="H176" s="63">
        <v>900.79851900000006</v>
      </c>
      <c r="I176" s="69">
        <f t="shared" ref="I176:I178" si="24">+H176/H$179</f>
        <v>0.63765068665949676</v>
      </c>
      <c r="J176" s="63">
        <v>675.435609</v>
      </c>
      <c r="K176" s="69">
        <f t="shared" ref="K176:K179" si="25">+J176/H176</f>
        <v>0.74981873832321422</v>
      </c>
      <c r="L176" s="5"/>
      <c r="M176" s="74"/>
      <c r="N176" s="74"/>
      <c r="O176" s="20"/>
    </row>
    <row r="177" spans="2:15" x14ac:dyDescent="0.25">
      <c r="B177" s="16"/>
      <c r="C177" s="74"/>
      <c r="D177" s="74"/>
      <c r="E177" s="5"/>
      <c r="F177" s="66" t="s">
        <v>23</v>
      </c>
      <c r="G177" s="49"/>
      <c r="H177" s="63">
        <v>9.0461430000000007</v>
      </c>
      <c r="I177" s="69">
        <f t="shared" si="24"/>
        <v>6.4035177388763005E-3</v>
      </c>
      <c r="J177" s="63">
        <v>3.8014969999999999</v>
      </c>
      <c r="K177" s="69">
        <f t="shared" si="25"/>
        <v>0.42023401575677055</v>
      </c>
      <c r="L177" s="5"/>
      <c r="M177" s="74"/>
      <c r="N177" s="74"/>
      <c r="O177" s="20"/>
    </row>
    <row r="178" spans="2:15" x14ac:dyDescent="0.25">
      <c r="B178" s="16"/>
      <c r="C178" s="74"/>
      <c r="D178" s="74"/>
      <c r="E178" s="5"/>
      <c r="F178" s="66" t="s">
        <v>15</v>
      </c>
      <c r="G178" s="49"/>
      <c r="H178" s="63">
        <v>41.692146000000001</v>
      </c>
      <c r="I178" s="69">
        <f t="shared" si="24"/>
        <v>2.9512732275271413E-2</v>
      </c>
      <c r="J178" s="63">
        <v>28.625177000000001</v>
      </c>
      <c r="K178" s="69">
        <f t="shared" si="25"/>
        <v>0.6865843988937389</v>
      </c>
      <c r="L178" s="5"/>
      <c r="M178" s="74"/>
      <c r="N178" s="74"/>
      <c r="O178" s="20"/>
    </row>
    <row r="179" spans="2:15" x14ac:dyDescent="0.25">
      <c r="B179" s="16"/>
      <c r="C179" s="74"/>
      <c r="D179" s="74"/>
      <c r="E179" s="5"/>
      <c r="F179" s="67" t="s">
        <v>0</v>
      </c>
      <c r="G179" s="51"/>
      <c r="H179" s="52">
        <f>SUM(H175:H178)</f>
        <v>1412.6833670000003</v>
      </c>
      <c r="I179" s="68">
        <f>SUM(I175:I178)</f>
        <v>0.99999999999999978</v>
      </c>
      <c r="J179" s="64">
        <f>SUM(J175:J178)</f>
        <v>987.62932999999998</v>
      </c>
      <c r="K179" s="68">
        <f t="shared" si="25"/>
        <v>0.69911584794641368</v>
      </c>
      <c r="L179" s="5"/>
      <c r="M179" s="74"/>
      <c r="N179" s="74"/>
      <c r="O179" s="20"/>
    </row>
    <row r="180" spans="2:15" x14ac:dyDescent="0.25">
      <c r="B180" s="16"/>
      <c r="C180" s="19"/>
      <c r="E180" s="11"/>
      <c r="F180" s="123" t="s">
        <v>90</v>
      </c>
      <c r="G180" s="123"/>
      <c r="H180" s="123"/>
      <c r="I180" s="123"/>
      <c r="J180" s="123"/>
      <c r="K180" s="123"/>
      <c r="L180" s="11"/>
      <c r="N180" s="19"/>
      <c r="O180" s="20"/>
    </row>
    <row r="181" spans="2:15" x14ac:dyDescent="0.25">
      <c r="B181" s="16"/>
      <c r="C181" s="74"/>
      <c r="D181" s="74"/>
      <c r="E181" s="5"/>
      <c r="F181" s="5"/>
      <c r="G181" s="5"/>
      <c r="H181" s="5"/>
      <c r="I181" s="5"/>
      <c r="J181" s="5"/>
      <c r="K181" s="5"/>
      <c r="L181" s="5"/>
      <c r="M181" s="74"/>
      <c r="N181" s="74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78.9%, del mismo modo para proyectos TRANSPORTE se tiene un nivel de avance de 59.6%. Cabe destacar que solo estos dos sectores concentran el 66.1%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4"/>
      <c r="D184" s="5"/>
      <c r="E184" s="5"/>
      <c r="F184" s="5"/>
      <c r="G184" s="5"/>
      <c r="H184" s="74"/>
      <c r="I184" s="74"/>
      <c r="J184" s="74"/>
      <c r="K184" s="74"/>
      <c r="L184" s="74"/>
      <c r="M184" s="74"/>
      <c r="N184" s="74"/>
      <c r="O184" s="20"/>
    </row>
    <row r="185" spans="2:15" x14ac:dyDescent="0.25">
      <c r="B185" s="16"/>
      <c r="C185" s="74"/>
      <c r="D185" s="5"/>
      <c r="E185" s="119" t="s">
        <v>61</v>
      </c>
      <c r="F185" s="119"/>
      <c r="G185" s="119"/>
      <c r="H185" s="119"/>
      <c r="I185" s="119"/>
      <c r="J185" s="119"/>
      <c r="K185" s="119"/>
      <c r="L185" s="119"/>
      <c r="M185" s="74"/>
      <c r="N185" s="74"/>
      <c r="O185" s="20"/>
    </row>
    <row r="186" spans="2:15" x14ac:dyDescent="0.25">
      <c r="B186" s="16"/>
      <c r="C186" s="74"/>
      <c r="D186" s="5"/>
      <c r="E186" s="5"/>
      <c r="F186" s="120" t="s">
        <v>1</v>
      </c>
      <c r="G186" s="120"/>
      <c r="H186" s="120"/>
      <c r="I186" s="120"/>
      <c r="J186" s="120"/>
      <c r="K186" s="120"/>
      <c r="L186" s="5"/>
      <c r="M186" s="74"/>
      <c r="N186" s="74"/>
      <c r="O186" s="20"/>
    </row>
    <row r="187" spans="2:15" x14ac:dyDescent="0.25">
      <c r="B187" s="16"/>
      <c r="C187" s="74"/>
      <c r="D187" s="5"/>
      <c r="E187" s="74"/>
      <c r="F187" s="124" t="s">
        <v>22</v>
      </c>
      <c r="G187" s="124"/>
      <c r="H187" s="65" t="s">
        <v>20</v>
      </c>
      <c r="I187" s="65" t="s">
        <v>3</v>
      </c>
      <c r="J187" s="65" t="s">
        <v>21</v>
      </c>
      <c r="K187" s="65" t="s">
        <v>18</v>
      </c>
      <c r="L187" s="5"/>
      <c r="M187" s="74"/>
      <c r="N187" s="74"/>
      <c r="O187" s="20"/>
    </row>
    <row r="188" spans="2:15" x14ac:dyDescent="0.25">
      <c r="B188" s="16"/>
      <c r="C188" s="74"/>
      <c r="D188" s="5"/>
      <c r="E188" s="74"/>
      <c r="F188" s="66" t="s">
        <v>51</v>
      </c>
      <c r="G188" s="72"/>
      <c r="H188" s="63">
        <v>575.5806530000001</v>
      </c>
      <c r="I188" s="69">
        <f>+H188/H$196</f>
        <v>0.40743783528952671</v>
      </c>
      <c r="J188" s="63">
        <v>453.90423700000002</v>
      </c>
      <c r="K188" s="69">
        <f>+J188/H188</f>
        <v>0.7886023177363467</v>
      </c>
      <c r="L188" s="5"/>
      <c r="M188" s="74"/>
      <c r="N188" s="74"/>
      <c r="O188" s="20"/>
    </row>
    <row r="189" spans="2:15" x14ac:dyDescent="0.25">
      <c r="B189" s="16"/>
      <c r="C189" s="74"/>
      <c r="D189" s="5"/>
      <c r="E189" s="74"/>
      <c r="F189" s="66" t="s">
        <v>50</v>
      </c>
      <c r="G189" s="72"/>
      <c r="H189" s="63">
        <v>358.183448</v>
      </c>
      <c r="I189" s="69">
        <f t="shared" ref="I189:I195" si="26">+H189/H$196</f>
        <v>0.25354828715839189</v>
      </c>
      <c r="J189" s="63">
        <v>213.385031</v>
      </c>
      <c r="K189" s="69">
        <f t="shared" ref="K189:K191" si="27">+J189/H189</f>
        <v>0.59574229962742442</v>
      </c>
      <c r="L189" s="5"/>
      <c r="M189" s="74"/>
      <c r="N189" s="74"/>
      <c r="O189" s="20"/>
    </row>
    <row r="190" spans="2:15" x14ac:dyDescent="0.25">
      <c r="B190" s="16"/>
      <c r="C190" s="74"/>
      <c r="D190" s="5"/>
      <c r="E190" s="74"/>
      <c r="F190" s="66" t="s">
        <v>52</v>
      </c>
      <c r="G190" s="72"/>
      <c r="H190" s="63">
        <v>255.912801</v>
      </c>
      <c r="I190" s="69">
        <f t="shared" si="26"/>
        <v>0.18115368735703388</v>
      </c>
      <c r="J190" s="63">
        <v>174.233273</v>
      </c>
      <c r="K190" s="69">
        <f t="shared" si="27"/>
        <v>0.68083062792939375</v>
      </c>
      <c r="L190" s="5"/>
      <c r="M190" s="74"/>
      <c r="N190" s="74"/>
      <c r="O190" s="20"/>
    </row>
    <row r="191" spans="2:15" x14ac:dyDescent="0.25">
      <c r="B191" s="16"/>
      <c r="C191" s="74"/>
      <c r="D191" s="5"/>
      <c r="E191" s="74"/>
      <c r="F191" s="66" t="s">
        <v>53</v>
      </c>
      <c r="G191" s="72"/>
      <c r="H191" s="63">
        <v>45.208563000000005</v>
      </c>
      <c r="I191" s="69">
        <f t="shared" si="26"/>
        <v>3.2001907898162429E-2</v>
      </c>
      <c r="J191" s="63">
        <v>29.572146</v>
      </c>
      <c r="K191" s="69">
        <f t="shared" si="27"/>
        <v>0.6541270953469589</v>
      </c>
      <c r="L191" s="5"/>
      <c r="M191" s="74"/>
      <c r="N191" s="74"/>
      <c r="O191" s="20"/>
    </row>
    <row r="192" spans="2:15" x14ac:dyDescent="0.25">
      <c r="B192" s="16"/>
      <c r="C192" s="74"/>
      <c r="D192" s="5"/>
      <c r="E192" s="74"/>
      <c r="F192" s="66" t="s">
        <v>54</v>
      </c>
      <c r="G192" s="72"/>
      <c r="H192" s="63">
        <v>41.692146000000001</v>
      </c>
      <c r="I192" s="69">
        <f t="shared" si="26"/>
        <v>2.9512732275271413E-2</v>
      </c>
      <c r="J192" s="63">
        <v>28.625177000000001</v>
      </c>
      <c r="K192" s="69">
        <f>+J192/H192</f>
        <v>0.6865843988937389</v>
      </c>
      <c r="L192" s="5"/>
      <c r="M192" s="74"/>
      <c r="N192" s="74"/>
      <c r="O192" s="20"/>
    </row>
    <row r="193" spans="2:15" x14ac:dyDescent="0.25">
      <c r="B193" s="16"/>
      <c r="C193" s="74"/>
      <c r="D193" s="5"/>
      <c r="E193" s="74"/>
      <c r="F193" s="66" t="s">
        <v>73</v>
      </c>
      <c r="G193" s="72"/>
      <c r="H193" s="63">
        <v>28.040913</v>
      </c>
      <c r="I193" s="69">
        <f t="shared" si="26"/>
        <v>1.9849397009287499E-2</v>
      </c>
      <c r="J193" s="63">
        <v>18.470099999999999</v>
      </c>
      <c r="K193" s="69">
        <f t="shared" ref="K193:K196" si="28">+J193/H193</f>
        <v>0.65868397366376763</v>
      </c>
      <c r="L193" s="5"/>
      <c r="M193" s="74"/>
      <c r="N193" s="74"/>
      <c r="O193" s="20"/>
    </row>
    <row r="194" spans="2:15" x14ac:dyDescent="0.25">
      <c r="B194" s="16"/>
      <c r="C194" s="74"/>
      <c r="D194" s="5"/>
      <c r="E194" s="74"/>
      <c r="F194" s="66" t="s">
        <v>59</v>
      </c>
      <c r="G194" s="72"/>
      <c r="H194" s="63">
        <v>28.004852</v>
      </c>
      <c r="I194" s="69">
        <f t="shared" si="26"/>
        <v>1.982387041157822E-2</v>
      </c>
      <c r="J194" s="63">
        <v>20.874192999999998</v>
      </c>
      <c r="K194" s="69">
        <f t="shared" si="28"/>
        <v>0.74537772954486592</v>
      </c>
      <c r="L194" s="5"/>
      <c r="M194" s="74"/>
      <c r="N194" s="74"/>
      <c r="O194" s="20"/>
    </row>
    <row r="195" spans="2:15" x14ac:dyDescent="0.25">
      <c r="B195" s="16"/>
      <c r="C195" s="74"/>
      <c r="D195" s="5"/>
      <c r="E195" s="74"/>
      <c r="F195" s="66" t="s">
        <v>55</v>
      </c>
      <c r="G195" s="72"/>
      <c r="H195" s="63">
        <v>80.059990999999982</v>
      </c>
      <c r="I195" s="69">
        <f t="shared" si="26"/>
        <v>5.6672282600747831E-2</v>
      </c>
      <c r="J195" s="63">
        <v>48.565172999999994</v>
      </c>
      <c r="K195" s="69">
        <f t="shared" si="28"/>
        <v>0.60660977341353939</v>
      </c>
      <c r="L195" s="5"/>
      <c r="M195" s="74"/>
      <c r="N195" s="74"/>
      <c r="O195" s="20"/>
    </row>
    <row r="196" spans="2:15" x14ac:dyDescent="0.25">
      <c r="B196" s="16"/>
      <c r="C196" s="74"/>
      <c r="D196" s="5"/>
      <c r="E196" s="74"/>
      <c r="F196" s="67" t="s">
        <v>0</v>
      </c>
      <c r="G196" s="73"/>
      <c r="H196" s="52">
        <f>SUM(H188:H195)</f>
        <v>1412.6833670000003</v>
      </c>
      <c r="I196" s="68">
        <f>SUM(I188:I195)</f>
        <v>0.99999999999999967</v>
      </c>
      <c r="J196" s="64">
        <f>SUM(J188:J195)</f>
        <v>987.62932999999998</v>
      </c>
      <c r="K196" s="68">
        <f t="shared" si="28"/>
        <v>0.69911584794641368</v>
      </c>
      <c r="L196" s="5"/>
      <c r="M196" s="74"/>
      <c r="N196" s="74"/>
      <c r="O196" s="20"/>
    </row>
    <row r="197" spans="2:15" x14ac:dyDescent="0.25">
      <c r="B197" s="16"/>
      <c r="C197" s="74"/>
      <c r="D197" s="3"/>
      <c r="E197" s="5"/>
      <c r="F197" s="123" t="s">
        <v>90</v>
      </c>
      <c r="G197" s="123"/>
      <c r="H197" s="123"/>
      <c r="I197" s="123"/>
      <c r="J197" s="123"/>
      <c r="K197" s="123"/>
      <c r="L197" s="5"/>
      <c r="M197" s="3"/>
      <c r="N197" s="74"/>
      <c r="O197" s="20"/>
    </row>
    <row r="198" spans="2:15" x14ac:dyDescent="0.25">
      <c r="B198" s="16"/>
      <c r="C198" s="74"/>
      <c r="D198" s="5"/>
      <c r="E198" s="5"/>
      <c r="F198" s="92"/>
      <c r="G198" s="92"/>
      <c r="H198" s="5"/>
      <c r="I198" s="5"/>
      <c r="J198" s="5"/>
      <c r="K198" s="5"/>
      <c r="L198" s="5"/>
      <c r="M198" s="74"/>
      <c r="N198" s="74"/>
      <c r="O198" s="20"/>
    </row>
    <row r="199" spans="2:15" ht="15" customHeight="1" x14ac:dyDescent="0.25">
      <c r="B199" s="16"/>
      <c r="C199" s="118" t="str">
        <f>+CONCATENATE("Al al cierre del 2017,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al cierre del 2017,  los 2,144  proyectos presupuestados para el 2017, 410 no cuentan con ningún avance en ejecución del gasto, mientras que 274 (12.8% de proyectos) no superan el 50,0% de ejecución, 651 proyectos (30.4% del total) tienen un nivel de ejecución mayor al 50,0% pero no culminan al 100% y 809 proyectos por S/ 387.5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0"/>
    </row>
    <row r="202" spans="2:15" x14ac:dyDescent="0.25">
      <c r="B202" s="16"/>
      <c r="C202" s="74"/>
      <c r="D202" s="74"/>
      <c r="E202" s="119" t="s">
        <v>67</v>
      </c>
      <c r="F202" s="119"/>
      <c r="G202" s="119"/>
      <c r="H202" s="119"/>
      <c r="I202" s="119"/>
      <c r="J202" s="119"/>
      <c r="K202" s="119"/>
      <c r="L202" s="119"/>
      <c r="M202" s="74"/>
      <c r="N202" s="74"/>
      <c r="O202" s="20"/>
    </row>
    <row r="203" spans="2:15" x14ac:dyDescent="0.25">
      <c r="B203" s="16"/>
      <c r="C203" s="74"/>
      <c r="D203" s="74"/>
      <c r="E203" s="5"/>
      <c r="F203" s="120" t="s">
        <v>33</v>
      </c>
      <c r="G203" s="120"/>
      <c r="H203" s="120"/>
      <c r="I203" s="120"/>
      <c r="J203" s="120"/>
      <c r="K203" s="120"/>
      <c r="L203" s="5"/>
      <c r="M203" s="74"/>
      <c r="N203" s="74"/>
      <c r="O203" s="20"/>
    </row>
    <row r="204" spans="2:15" x14ac:dyDescent="0.25">
      <c r="B204" s="16"/>
      <c r="C204" s="74"/>
      <c r="D204" s="74"/>
      <c r="E204" s="74"/>
      <c r="F204" s="65" t="s">
        <v>25</v>
      </c>
      <c r="G204" s="65" t="s">
        <v>18</v>
      </c>
      <c r="H204" s="65" t="s">
        <v>20</v>
      </c>
      <c r="I204" s="65" t="s">
        <v>7</v>
      </c>
      <c r="J204" s="65" t="s">
        <v>24</v>
      </c>
      <c r="K204" s="65" t="s">
        <v>3</v>
      </c>
      <c r="L204" s="74"/>
      <c r="M204" s="74"/>
      <c r="N204" s="74"/>
      <c r="O204" s="20"/>
    </row>
    <row r="205" spans="2:15" x14ac:dyDescent="0.25">
      <c r="B205" s="16"/>
      <c r="C205" s="74"/>
      <c r="D205" s="74"/>
      <c r="E205" s="74"/>
      <c r="F205" s="77" t="s">
        <v>26</v>
      </c>
      <c r="G205" s="69">
        <f>+I205/H205</f>
        <v>0</v>
      </c>
      <c r="H205" s="63">
        <v>136.24308500000004</v>
      </c>
      <c r="I205" s="63">
        <v>0</v>
      </c>
      <c r="J205" s="77">
        <v>410</v>
      </c>
      <c r="K205" s="69">
        <f>+J205/J$209</f>
        <v>0.1912313432835821</v>
      </c>
      <c r="L205" s="74"/>
      <c r="M205" s="74"/>
      <c r="N205" s="74"/>
      <c r="O205" s="20"/>
    </row>
    <row r="206" spans="2:15" x14ac:dyDescent="0.25">
      <c r="B206" s="16"/>
      <c r="C206" s="74"/>
      <c r="D206" s="74"/>
      <c r="E206" s="74"/>
      <c r="F206" s="77" t="s">
        <v>27</v>
      </c>
      <c r="G206" s="69">
        <f t="shared" ref="G206:G209" si="29">+I206/H206</f>
        <v>0.25932466516338559</v>
      </c>
      <c r="H206" s="63">
        <v>200.69034299999996</v>
      </c>
      <c r="I206" s="63">
        <v>52.043955999999994</v>
      </c>
      <c r="J206" s="77">
        <v>274</v>
      </c>
      <c r="K206" s="69">
        <f t="shared" ref="K206:K208" si="30">+J206/J$209</f>
        <v>0.12779850746268656</v>
      </c>
      <c r="L206" s="74"/>
      <c r="M206" s="74"/>
      <c r="N206" s="74"/>
      <c r="O206" s="20"/>
    </row>
    <row r="207" spans="2:15" x14ac:dyDescent="0.25">
      <c r="B207" s="16"/>
      <c r="C207" s="74"/>
      <c r="D207" s="74"/>
      <c r="E207" s="74"/>
      <c r="F207" s="77" t="s">
        <v>28</v>
      </c>
      <c r="G207" s="69">
        <f t="shared" si="29"/>
        <v>0.79797522048931779</v>
      </c>
      <c r="H207" s="63">
        <v>686.86570200000006</v>
      </c>
      <c r="I207" s="63">
        <v>548.10181000000011</v>
      </c>
      <c r="J207" s="77">
        <v>651</v>
      </c>
      <c r="K207" s="69">
        <f t="shared" si="30"/>
        <v>0.30363805970149255</v>
      </c>
      <c r="L207" s="74"/>
      <c r="M207" s="74"/>
      <c r="N207" s="74"/>
      <c r="O207" s="20"/>
    </row>
    <row r="208" spans="2:15" x14ac:dyDescent="0.25">
      <c r="B208" s="16"/>
      <c r="C208" s="74"/>
      <c r="D208" s="74"/>
      <c r="E208" s="74"/>
      <c r="F208" s="77" t="s">
        <v>29</v>
      </c>
      <c r="G208" s="69">
        <f t="shared" si="29"/>
        <v>0.99639827520188207</v>
      </c>
      <c r="H208" s="63">
        <v>388.88423699999976</v>
      </c>
      <c r="I208" s="63">
        <v>387.48358299999967</v>
      </c>
      <c r="J208" s="77">
        <v>809</v>
      </c>
      <c r="K208" s="69">
        <f t="shared" si="30"/>
        <v>0.37733208955223879</v>
      </c>
      <c r="L208" s="74"/>
      <c r="M208" s="74"/>
      <c r="N208" s="74"/>
      <c r="O208" s="20"/>
    </row>
    <row r="209" spans="2:15" x14ac:dyDescent="0.25">
      <c r="B209" s="16"/>
      <c r="C209" s="74"/>
      <c r="D209" s="74"/>
      <c r="E209" s="74"/>
      <c r="F209" s="99" t="s">
        <v>0</v>
      </c>
      <c r="G209" s="68">
        <f t="shared" si="29"/>
        <v>0.69911586139599524</v>
      </c>
      <c r="H209" s="52">
        <f t="shared" ref="H209:J209" si="31">SUM(H205:H208)</f>
        <v>1412.6833669999999</v>
      </c>
      <c r="I209" s="64">
        <f t="shared" si="31"/>
        <v>987.62934899999982</v>
      </c>
      <c r="J209" s="52">
        <f t="shared" si="31"/>
        <v>2144</v>
      </c>
      <c r="K209" s="68">
        <f>SUM(K205:K208)</f>
        <v>1</v>
      </c>
      <c r="L209" s="74"/>
      <c r="M209" s="74"/>
      <c r="N209" s="74"/>
      <c r="O209" s="20"/>
    </row>
    <row r="210" spans="2:15" x14ac:dyDescent="0.25">
      <c r="B210" s="16"/>
      <c r="C210" s="74"/>
      <c r="D210" s="3"/>
      <c r="E210" s="5"/>
      <c r="F210" s="123" t="s">
        <v>90</v>
      </c>
      <c r="G210" s="123"/>
      <c r="H210" s="123"/>
      <c r="I210" s="123"/>
      <c r="J210" s="123"/>
      <c r="K210" s="123"/>
      <c r="L210" s="5"/>
      <c r="M210" s="3"/>
      <c r="N210" s="74"/>
      <c r="O210" s="20"/>
    </row>
    <row r="211" spans="2:15" x14ac:dyDescent="0.25">
      <c r="B211" s="16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20"/>
    </row>
    <row r="212" spans="2:15" x14ac:dyDescent="0.25">
      <c r="B212" s="3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38"/>
    </row>
  </sheetData>
  <mergeCells count="68">
    <mergeCell ref="C199:N200"/>
    <mergeCell ref="E202:L202"/>
    <mergeCell ref="C169:N170"/>
    <mergeCell ref="E172:L172"/>
    <mergeCell ref="F173:K173"/>
    <mergeCell ref="F174:G174"/>
    <mergeCell ref="C182:N183"/>
    <mergeCell ref="F186:K186"/>
    <mergeCell ref="E185:L185"/>
    <mergeCell ref="F197:K197"/>
    <mergeCell ref="F180:K180"/>
    <mergeCell ref="G14:I14"/>
    <mergeCell ref="J14:L14"/>
    <mergeCell ref="E14:F15"/>
    <mergeCell ref="E20:L20"/>
    <mergeCell ref="F63:K63"/>
    <mergeCell ref="F50:K50"/>
    <mergeCell ref="B1:O2"/>
    <mergeCell ref="C7:N7"/>
    <mergeCell ref="C9:N10"/>
    <mergeCell ref="E12:L12"/>
    <mergeCell ref="E13:L13"/>
    <mergeCell ref="C167:N167"/>
    <mergeCell ref="F137:K137"/>
    <mergeCell ref="F138:G138"/>
    <mergeCell ref="F154:K154"/>
    <mergeCell ref="E74:L74"/>
    <mergeCell ref="F125:G125"/>
    <mergeCell ref="C133:N134"/>
    <mergeCell ref="E136:L136"/>
    <mergeCell ref="C150:N151"/>
    <mergeCell ref="E153:L153"/>
    <mergeCell ref="F88:K88"/>
    <mergeCell ref="F89:G89"/>
    <mergeCell ref="F148:K148"/>
    <mergeCell ref="F161:K161"/>
    <mergeCell ref="F124:K124"/>
    <mergeCell ref="C69:N69"/>
    <mergeCell ref="C71:N72"/>
    <mergeCell ref="F76:G76"/>
    <mergeCell ref="F131:K131"/>
    <mergeCell ref="F82:K82"/>
    <mergeCell ref="F99:K99"/>
    <mergeCell ref="C118:N118"/>
    <mergeCell ref="C120:N121"/>
    <mergeCell ref="E123:L123"/>
    <mergeCell ref="F112:K112"/>
    <mergeCell ref="F105:K105"/>
    <mergeCell ref="E87:L87"/>
    <mergeCell ref="C84:N85"/>
    <mergeCell ref="C101:N102"/>
    <mergeCell ref="E104:L104"/>
    <mergeCell ref="F210:K210"/>
    <mergeCell ref="F187:G187"/>
    <mergeCell ref="F203:K203"/>
    <mergeCell ref="C22:N23"/>
    <mergeCell ref="E25:L25"/>
    <mergeCell ref="F26:K26"/>
    <mergeCell ref="F27:G27"/>
    <mergeCell ref="C35:N36"/>
    <mergeCell ref="E38:L38"/>
    <mergeCell ref="F39:K39"/>
    <mergeCell ref="F40:G40"/>
    <mergeCell ref="C52:N53"/>
    <mergeCell ref="E55:L55"/>
    <mergeCell ref="F56:K56"/>
    <mergeCell ref="F33:K33"/>
    <mergeCell ref="F75:K75"/>
  </mergeCells>
  <pageMargins left="0.7" right="0.7" top="0.75" bottom="0.75" header="0.3" footer="0.3"/>
  <pageSetup scale="36" orientation="portrait" horizontalDpi="0" verticalDpi="0" r:id="rId1"/>
  <rowBreaks count="1" manualBreakCount="1">
    <brk id="1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2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3" width="11.7109375" style="12" customWidth="1"/>
    <col min="4" max="4" width="11.85546875" style="12" customWidth="1"/>
    <col min="5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7" t="s">
        <v>34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18" t="str">
        <f>+CONCATENATE("A la fecha en la región La Libertad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La Libertad se vienen ejecutando S/ 1,135.0 millones, lo que equivale a un avance en la ejecución del presupuesto del 56.9%. Por niveles de gobierno, el Gobierno Nacional viene ejecutando el 68.9% de su presupuesto para esta región, seguido del Gobierno Regional (29.5%) y de los gobiernos locales que en conjunto tienen una ejecución del 66.9%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ht="15" customHeight="1" x14ac:dyDescent="0.25">
      <c r="B12" s="16"/>
      <c r="C12" s="40"/>
      <c r="E12" s="125" t="s">
        <v>48</v>
      </c>
      <c r="F12" s="126"/>
      <c r="G12" s="126"/>
      <c r="H12" s="126"/>
      <c r="I12" s="126"/>
      <c r="J12" s="126"/>
      <c r="K12" s="126"/>
      <c r="L12" s="126"/>
      <c r="M12" s="40"/>
      <c r="N12" s="40"/>
      <c r="O12" s="18"/>
    </row>
    <row r="13" spans="2:15" x14ac:dyDescent="0.25">
      <c r="B13" s="16"/>
      <c r="C13" s="40"/>
      <c r="E13" s="127" t="s">
        <v>12</v>
      </c>
      <c r="F13" s="127"/>
      <c r="G13" s="127"/>
      <c r="H13" s="127"/>
      <c r="I13" s="127"/>
      <c r="J13" s="127"/>
      <c r="K13" s="127"/>
      <c r="L13" s="127"/>
      <c r="M13" s="40"/>
      <c r="N13" s="40"/>
      <c r="O13" s="18"/>
    </row>
    <row r="14" spans="2:15" x14ac:dyDescent="0.25">
      <c r="B14" s="16"/>
      <c r="C14" s="19"/>
      <c r="E14" s="128" t="s">
        <v>11</v>
      </c>
      <c r="F14" s="129"/>
      <c r="G14" s="133">
        <v>2017</v>
      </c>
      <c r="H14" s="133"/>
      <c r="I14" s="133"/>
      <c r="J14" s="133">
        <v>2016</v>
      </c>
      <c r="K14" s="133"/>
      <c r="L14" s="133"/>
      <c r="M14" s="19"/>
      <c r="N14" s="19"/>
      <c r="O14" s="20"/>
    </row>
    <row r="15" spans="2:15" x14ac:dyDescent="0.25">
      <c r="B15" s="16"/>
      <c r="C15" s="19"/>
      <c r="E15" s="130"/>
      <c r="F15" s="131"/>
      <c r="G15" s="105" t="s">
        <v>6</v>
      </c>
      <c r="H15" s="105" t="s">
        <v>7</v>
      </c>
      <c r="I15" s="105" t="s">
        <v>8</v>
      </c>
      <c r="J15" s="105" t="s">
        <v>6</v>
      </c>
      <c r="K15" s="105" t="s">
        <v>7</v>
      </c>
      <c r="L15" s="105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250.16215100000002</v>
      </c>
      <c r="H16" s="7">
        <v>172.29726500000001</v>
      </c>
      <c r="I16" s="8">
        <f>+H16/G16</f>
        <v>0.68874233896397863</v>
      </c>
      <c r="J16" s="7">
        <v>145.60506400000003</v>
      </c>
      <c r="K16" s="7">
        <v>89.090544999999992</v>
      </c>
      <c r="L16" s="8">
        <f t="shared" ref="L16:L19" si="0">+K16/J16</f>
        <v>0.61186433048784605</v>
      </c>
      <c r="M16" s="55">
        <f>+(I16-L16)*100</f>
        <v>7.6878008476132571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543.61817399999995</v>
      </c>
      <c r="H17" s="7">
        <v>160.48184499999999</v>
      </c>
      <c r="I17" s="8">
        <f t="shared" ref="I17:I19" si="1">+H17/G17</f>
        <v>0.29521059573699976</v>
      </c>
      <c r="J17" s="7">
        <v>668.66592100000003</v>
      </c>
      <c r="K17" s="7">
        <v>540.28196100000002</v>
      </c>
      <c r="L17" s="8">
        <f t="shared" si="0"/>
        <v>0.80799984571069539</v>
      </c>
      <c r="M17" s="55">
        <f t="shared" ref="M17:M19" si="2">+(I17-L17)*100</f>
        <v>-51.278924997369572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1199.5074410000002</v>
      </c>
      <c r="H18" s="7">
        <v>802.21986800000002</v>
      </c>
      <c r="I18" s="8">
        <f t="shared" si="1"/>
        <v>0.66879107255158732</v>
      </c>
      <c r="J18" s="7">
        <v>1021.902294</v>
      </c>
      <c r="K18" s="7">
        <v>703.25205799999992</v>
      </c>
      <c r="L18" s="8">
        <f t="shared" si="0"/>
        <v>0.68817935151831644</v>
      </c>
      <c r="M18" s="55">
        <f t="shared" si="2"/>
        <v>-1.9388278966729122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1993.2877660000001</v>
      </c>
      <c r="H19" s="53">
        <f t="shared" si="3"/>
        <v>1134.9989780000001</v>
      </c>
      <c r="I19" s="54">
        <f t="shared" si="1"/>
        <v>0.56941049724979853</v>
      </c>
      <c r="J19" s="52">
        <f t="shared" ref="J19:K19" si="4">SUM(J16:J18)</f>
        <v>1836.1732790000001</v>
      </c>
      <c r="K19" s="52">
        <f t="shared" si="4"/>
        <v>1332.624564</v>
      </c>
      <c r="L19" s="54">
        <f t="shared" si="0"/>
        <v>0.72576187620253452</v>
      </c>
      <c r="M19" s="55">
        <f t="shared" si="2"/>
        <v>-15.635137895273598</v>
      </c>
      <c r="N19" s="19"/>
      <c r="O19" s="20"/>
    </row>
    <row r="20" spans="2:15" x14ac:dyDescent="0.25">
      <c r="B20" s="16"/>
      <c r="C20" s="19"/>
      <c r="E20" s="123" t="s">
        <v>89</v>
      </c>
      <c r="F20" s="123"/>
      <c r="G20" s="123"/>
      <c r="H20" s="123"/>
      <c r="I20" s="123"/>
      <c r="J20" s="123"/>
      <c r="K20" s="123"/>
      <c r="L20" s="123"/>
      <c r="M20" s="41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49.0%, mientras que para los proyectos del tipo social se registra un avance del 64.4% a dos meses de culminar el año 2017. Cabe resaltar que estos dos tipos de proyectos absorben el 94.5%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32" t="s">
        <v>49</v>
      </c>
      <c r="F25" s="132"/>
      <c r="G25" s="132"/>
      <c r="H25" s="132"/>
      <c r="I25" s="132"/>
      <c r="J25" s="132"/>
      <c r="K25" s="132"/>
      <c r="L25" s="132"/>
      <c r="M25" s="19"/>
      <c r="N25" s="19"/>
      <c r="O25" s="20"/>
    </row>
    <row r="26" spans="2:15" x14ac:dyDescent="0.25">
      <c r="B26" s="16"/>
      <c r="C26" s="19"/>
      <c r="D26" s="19"/>
      <c r="E26" s="5"/>
      <c r="F26" s="120" t="s">
        <v>1</v>
      </c>
      <c r="G26" s="120"/>
      <c r="H26" s="120"/>
      <c r="I26" s="120"/>
      <c r="J26" s="120"/>
      <c r="K26" s="120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24" t="s">
        <v>32</v>
      </c>
      <c r="G27" s="124"/>
      <c r="H27" s="65" t="s">
        <v>6</v>
      </c>
      <c r="I27" s="65" t="s">
        <v>16</v>
      </c>
      <c r="J27" s="65" t="s">
        <v>17</v>
      </c>
      <c r="K27" s="65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6" t="s">
        <v>13</v>
      </c>
      <c r="G28" s="49"/>
      <c r="H28" s="7">
        <v>898.34250700000007</v>
      </c>
      <c r="I28" s="69">
        <f>+H28/H$32</f>
        <v>0.45068380106638356</v>
      </c>
      <c r="J28" s="7">
        <v>440.50505599999997</v>
      </c>
      <c r="K28" s="69">
        <f>+J28/H28</f>
        <v>0.4903531254143359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6" t="s">
        <v>14</v>
      </c>
      <c r="G29" s="49"/>
      <c r="H29" s="7">
        <v>986.15776299999982</v>
      </c>
      <c r="I29" s="69">
        <f t="shared" ref="I29:I31" si="5">+H29/H$32</f>
        <v>0.49473928442301984</v>
      </c>
      <c r="J29" s="7">
        <v>634.65243000000009</v>
      </c>
      <c r="K29" s="69">
        <f t="shared" ref="K29:K32" si="6">+J29/H29</f>
        <v>0.64356075043136907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6" t="s">
        <v>23</v>
      </c>
      <c r="G30" s="49"/>
      <c r="H30" s="7">
        <v>74.278305999999986</v>
      </c>
      <c r="I30" s="69">
        <f t="shared" si="5"/>
        <v>3.7264216069040977E-2</v>
      </c>
      <c r="J30" s="7">
        <v>36.066140999999995</v>
      </c>
      <c r="K30" s="69">
        <f t="shared" si="6"/>
        <v>0.48555416705383669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6" t="s">
        <v>15</v>
      </c>
      <c r="G31" s="49"/>
      <c r="H31" s="7">
        <v>34.509189999999997</v>
      </c>
      <c r="I31" s="69">
        <f t="shared" si="5"/>
        <v>1.7312698441555578E-2</v>
      </c>
      <c r="J31" s="7">
        <v>23.77535</v>
      </c>
      <c r="K31" s="69">
        <f t="shared" si="6"/>
        <v>0.68895705752583591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7" t="s">
        <v>0</v>
      </c>
      <c r="G32" s="51"/>
      <c r="H32" s="52">
        <f>SUM(H28:H31)</f>
        <v>1993.2877659999999</v>
      </c>
      <c r="I32" s="68">
        <f>SUM(I28:I31)</f>
        <v>1</v>
      </c>
      <c r="J32" s="52">
        <f>SUM(J28:J31)</f>
        <v>1134.998977</v>
      </c>
      <c r="K32" s="68">
        <f t="shared" si="6"/>
        <v>0.56941049674811484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23" t="s">
        <v>90</v>
      </c>
      <c r="G33" s="123"/>
      <c r="H33" s="123"/>
      <c r="I33" s="123"/>
      <c r="J33" s="123"/>
      <c r="K33" s="123"/>
      <c r="L33" s="11"/>
      <c r="N33" s="19"/>
      <c r="O33" s="20"/>
    </row>
    <row r="34" spans="2:15" x14ac:dyDescent="0.25">
      <c r="B34" s="16"/>
      <c r="C34" s="74"/>
      <c r="D34" s="3"/>
      <c r="E34" s="5"/>
      <c r="F34" s="5"/>
      <c r="G34" s="5"/>
      <c r="H34" s="92"/>
      <c r="I34" s="93"/>
      <c r="J34" s="92"/>
      <c r="K34" s="93"/>
      <c r="L34" s="5"/>
      <c r="M34" s="3"/>
      <c r="N34" s="74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AGROPECUARIA cuenta con el mayor presupuesto en esta región, con un nivel de ejecución del 27.9%, del mismo modo para proyectos SANEAMIENTO se tiene un nivel de avance de 68.1%. Cabe destacar que solo estos dos sectores concentran el 47.0%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4"/>
      <c r="D37" s="5"/>
      <c r="E37" s="5"/>
      <c r="F37" s="5"/>
      <c r="G37" s="5"/>
      <c r="H37" s="74"/>
      <c r="I37" s="74"/>
      <c r="J37" s="74"/>
      <c r="K37" s="74"/>
      <c r="L37" s="74"/>
      <c r="M37" s="74"/>
      <c r="N37" s="74"/>
      <c r="O37" s="20"/>
    </row>
    <row r="38" spans="2:15" x14ac:dyDescent="0.25">
      <c r="B38" s="16"/>
      <c r="C38" s="74"/>
      <c r="D38" s="5"/>
      <c r="E38" s="119" t="s">
        <v>56</v>
      </c>
      <c r="F38" s="119"/>
      <c r="G38" s="119"/>
      <c r="H38" s="119"/>
      <c r="I38" s="119"/>
      <c r="J38" s="119"/>
      <c r="K38" s="119"/>
      <c r="L38" s="119"/>
      <c r="M38" s="74"/>
      <c r="N38" s="74"/>
      <c r="O38" s="20"/>
    </row>
    <row r="39" spans="2:15" x14ac:dyDescent="0.25">
      <c r="B39" s="16"/>
      <c r="C39" s="74"/>
      <c r="D39" s="5"/>
      <c r="E39" s="5"/>
      <c r="F39" s="120" t="s">
        <v>1</v>
      </c>
      <c r="G39" s="120"/>
      <c r="H39" s="120"/>
      <c r="I39" s="120"/>
      <c r="J39" s="120"/>
      <c r="K39" s="120"/>
      <c r="L39" s="5"/>
      <c r="M39" s="74"/>
      <c r="N39" s="74"/>
      <c r="O39" s="20"/>
    </row>
    <row r="40" spans="2:15" x14ac:dyDescent="0.25">
      <c r="B40" s="16"/>
      <c r="C40" s="74"/>
      <c r="D40" s="5"/>
      <c r="E40" s="74"/>
      <c r="F40" s="121" t="s">
        <v>22</v>
      </c>
      <c r="G40" s="122"/>
      <c r="H40" s="71" t="s">
        <v>20</v>
      </c>
      <c r="I40" s="71" t="s">
        <v>3</v>
      </c>
      <c r="J40" s="65" t="s">
        <v>21</v>
      </c>
      <c r="K40" s="65" t="s">
        <v>18</v>
      </c>
      <c r="L40" s="5"/>
      <c r="M40" s="74"/>
      <c r="N40" s="74"/>
      <c r="O40" s="20"/>
    </row>
    <row r="41" spans="2:15" x14ac:dyDescent="0.25">
      <c r="B41" s="16"/>
      <c r="C41" s="74"/>
      <c r="D41" s="5"/>
      <c r="E41" s="74"/>
      <c r="F41" s="66" t="s">
        <v>53</v>
      </c>
      <c r="G41" s="72"/>
      <c r="H41" s="7">
        <v>490.18510700000002</v>
      </c>
      <c r="I41" s="69">
        <f>+H41/H$49</f>
        <v>0.24591788268668882</v>
      </c>
      <c r="J41" s="63">
        <v>136.81124700000001</v>
      </c>
      <c r="K41" s="69">
        <f>+J41/H41</f>
        <v>0.27910119064470068</v>
      </c>
      <c r="L41" s="5"/>
      <c r="M41" s="74"/>
      <c r="N41" s="74"/>
      <c r="O41" s="20"/>
    </row>
    <row r="42" spans="2:15" x14ac:dyDescent="0.25">
      <c r="B42" s="16"/>
      <c r="C42" s="74"/>
      <c r="D42" s="5"/>
      <c r="E42" s="74"/>
      <c r="F42" s="66" t="s">
        <v>51</v>
      </c>
      <c r="G42" s="72"/>
      <c r="H42" s="63">
        <v>447.22558599999996</v>
      </c>
      <c r="I42" s="69">
        <f t="shared" ref="I42:I48" si="7">+H42/H$49</f>
        <v>0.2243657908448729</v>
      </c>
      <c r="J42" s="63">
        <v>304.410865</v>
      </c>
      <c r="K42" s="69">
        <f t="shared" ref="K42:K49" si="8">+J42/H42</f>
        <v>0.68066513752636693</v>
      </c>
      <c r="L42" s="5"/>
      <c r="M42" s="74"/>
      <c r="N42" s="74"/>
      <c r="O42" s="20"/>
    </row>
    <row r="43" spans="2:15" x14ac:dyDescent="0.25">
      <c r="B43" s="16"/>
      <c r="C43" s="74"/>
      <c r="D43" s="5"/>
      <c r="E43" s="74"/>
      <c r="F43" s="66" t="s">
        <v>52</v>
      </c>
      <c r="G43" s="72"/>
      <c r="H43" s="63">
        <v>348.13088599999998</v>
      </c>
      <c r="I43" s="69">
        <f t="shared" si="7"/>
        <v>0.17465159418431908</v>
      </c>
      <c r="J43" s="63">
        <v>229.198386</v>
      </c>
      <c r="K43" s="69">
        <f t="shared" si="8"/>
        <v>0.65836843330241035</v>
      </c>
      <c r="L43" s="5"/>
      <c r="M43" s="74"/>
      <c r="N43" s="74"/>
      <c r="O43" s="20"/>
    </row>
    <row r="44" spans="2:15" x14ac:dyDescent="0.25">
      <c r="B44" s="16"/>
      <c r="C44" s="74"/>
      <c r="D44" s="5"/>
      <c r="E44" s="74"/>
      <c r="F44" s="66" t="s">
        <v>50</v>
      </c>
      <c r="G44" s="72"/>
      <c r="H44" s="63">
        <v>324.83571000000001</v>
      </c>
      <c r="I44" s="69">
        <f t="shared" si="7"/>
        <v>0.16296478388158633</v>
      </c>
      <c r="J44" s="63">
        <v>251.04731000000001</v>
      </c>
      <c r="K44" s="69">
        <f t="shared" si="8"/>
        <v>0.77284394009513302</v>
      </c>
      <c r="L44" s="5"/>
      <c r="M44" s="74"/>
      <c r="N44" s="74"/>
      <c r="O44" s="20"/>
    </row>
    <row r="45" spans="2:15" x14ac:dyDescent="0.25">
      <c r="B45" s="16"/>
      <c r="C45" s="74"/>
      <c r="D45" s="5"/>
      <c r="E45" s="74"/>
      <c r="F45" s="66" t="s">
        <v>59</v>
      </c>
      <c r="G45" s="72"/>
      <c r="H45" s="63">
        <v>103.82483999999999</v>
      </c>
      <c r="I45" s="69">
        <f t="shared" si="7"/>
        <v>5.2087230840908098E-2</v>
      </c>
      <c r="J45" s="63">
        <v>37.826323000000002</v>
      </c>
      <c r="K45" s="69">
        <f t="shared" si="8"/>
        <v>0.36432825709146294</v>
      </c>
      <c r="L45" s="5"/>
      <c r="M45" s="74"/>
      <c r="N45" s="74"/>
      <c r="O45" s="20"/>
    </row>
    <row r="46" spans="2:15" x14ac:dyDescent="0.25">
      <c r="B46" s="16"/>
      <c r="C46" s="74"/>
      <c r="D46" s="5"/>
      <c r="E46" s="74"/>
      <c r="F46" s="66" t="s">
        <v>73</v>
      </c>
      <c r="G46" s="72"/>
      <c r="H46" s="63">
        <v>80.130285000000001</v>
      </c>
      <c r="I46" s="69">
        <f t="shared" si="7"/>
        <v>4.0200058600068686E-2</v>
      </c>
      <c r="J46" s="63">
        <v>57.772608999999996</v>
      </c>
      <c r="K46" s="69">
        <f t="shared" si="8"/>
        <v>0.72098344589689145</v>
      </c>
      <c r="L46" s="5"/>
      <c r="M46" s="74"/>
      <c r="N46" s="74"/>
      <c r="O46" s="20"/>
    </row>
    <row r="47" spans="2:15" x14ac:dyDescent="0.25">
      <c r="B47" s="16"/>
      <c r="C47" s="74"/>
      <c r="D47" s="5"/>
      <c r="E47" s="74"/>
      <c r="F47" s="66" t="s">
        <v>60</v>
      </c>
      <c r="G47" s="72"/>
      <c r="H47" s="63">
        <v>64.272036999999983</v>
      </c>
      <c r="I47" s="69">
        <f t="shared" si="7"/>
        <v>3.2244233921616308E-2</v>
      </c>
      <c r="J47" s="63">
        <v>32.039113999999998</v>
      </c>
      <c r="K47" s="69">
        <f t="shared" si="8"/>
        <v>0.49849227588663492</v>
      </c>
      <c r="L47" s="5"/>
      <c r="M47" s="74"/>
      <c r="N47" s="74"/>
      <c r="O47" s="20"/>
    </row>
    <row r="48" spans="2:15" x14ac:dyDescent="0.25">
      <c r="B48" s="16"/>
      <c r="C48" s="74"/>
      <c r="D48" s="5"/>
      <c r="E48" s="74"/>
      <c r="F48" s="66" t="s">
        <v>55</v>
      </c>
      <c r="G48" s="72"/>
      <c r="H48" s="63">
        <v>134.68331499999999</v>
      </c>
      <c r="I48" s="69">
        <f t="shared" si="7"/>
        <v>6.7568425039939761E-2</v>
      </c>
      <c r="J48" s="63">
        <v>85.893122999999989</v>
      </c>
      <c r="K48" s="69">
        <f t="shared" si="8"/>
        <v>0.6377413787298003</v>
      </c>
      <c r="L48" s="5"/>
      <c r="M48" s="74"/>
      <c r="N48" s="74"/>
      <c r="O48" s="20"/>
    </row>
    <row r="49" spans="2:15" x14ac:dyDescent="0.25">
      <c r="B49" s="16"/>
      <c r="C49" s="74"/>
      <c r="D49" s="5"/>
      <c r="E49" s="74"/>
      <c r="F49" s="67" t="s">
        <v>0</v>
      </c>
      <c r="G49" s="73"/>
      <c r="H49" s="52">
        <f>SUM(H41:H48)</f>
        <v>1993.2877659999999</v>
      </c>
      <c r="I49" s="68">
        <f>SUM(I41:I48)</f>
        <v>1</v>
      </c>
      <c r="J49" s="52">
        <f>SUM(J41:J48)</f>
        <v>1134.9989770000002</v>
      </c>
      <c r="K49" s="68">
        <f t="shared" si="8"/>
        <v>0.56941049674811495</v>
      </c>
      <c r="L49" s="5"/>
      <c r="M49" s="74"/>
      <c r="N49" s="74"/>
      <c r="O49" s="20"/>
    </row>
    <row r="50" spans="2:15" x14ac:dyDescent="0.25">
      <c r="B50" s="16"/>
      <c r="C50" s="19"/>
      <c r="E50" s="11"/>
      <c r="F50" s="123" t="s">
        <v>90</v>
      </c>
      <c r="G50" s="123"/>
      <c r="H50" s="123"/>
      <c r="I50" s="123"/>
      <c r="J50" s="123"/>
      <c r="K50" s="123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2,642  proyectos presupuestados para el 2017, 544 no cuentan con ningún avance en ejecución del gasto, mientras que 284 (10.7% de proyectos) no superan el 50,0% de ejecución, 633 proyectos (24.0% del total) tienen un nivel de ejecución mayor al 50,0% pero no culminan al 100% y 1,181 proyectos por S/ 519.6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19" t="s">
        <v>64</v>
      </c>
      <c r="F55" s="119"/>
      <c r="G55" s="119"/>
      <c r="H55" s="119"/>
      <c r="I55" s="119"/>
      <c r="J55" s="119"/>
      <c r="K55" s="119"/>
      <c r="L55" s="119"/>
      <c r="M55" s="19"/>
      <c r="N55" s="19"/>
      <c r="O55" s="20"/>
    </row>
    <row r="56" spans="2:15" x14ac:dyDescent="0.25">
      <c r="B56" s="16"/>
      <c r="C56" s="19"/>
      <c r="D56" s="19"/>
      <c r="E56" s="5"/>
      <c r="F56" s="120" t="s">
        <v>33</v>
      </c>
      <c r="G56" s="120"/>
      <c r="H56" s="120"/>
      <c r="I56" s="120"/>
      <c r="J56" s="120"/>
      <c r="K56" s="120"/>
      <c r="L56" s="5"/>
      <c r="M56" s="74"/>
      <c r="N56" s="74"/>
      <c r="O56" s="20"/>
    </row>
    <row r="57" spans="2:15" x14ac:dyDescent="0.25">
      <c r="B57" s="16"/>
      <c r="C57" s="19"/>
      <c r="D57" s="19"/>
      <c r="E57" s="19"/>
      <c r="F57" s="76" t="s">
        <v>25</v>
      </c>
      <c r="G57" s="65" t="s">
        <v>18</v>
      </c>
      <c r="H57" s="65" t="s">
        <v>20</v>
      </c>
      <c r="I57" s="65" t="s">
        <v>7</v>
      </c>
      <c r="J57" s="65" t="s">
        <v>24</v>
      </c>
      <c r="K57" s="65" t="s">
        <v>3</v>
      </c>
      <c r="L57" s="19"/>
      <c r="M57" s="74" t="s">
        <v>36</v>
      </c>
      <c r="N57" s="74"/>
      <c r="O57" s="20"/>
    </row>
    <row r="58" spans="2:15" x14ac:dyDescent="0.25">
      <c r="B58" s="16"/>
      <c r="C58" s="19"/>
      <c r="D58" s="19"/>
      <c r="E58" s="19"/>
      <c r="F58" s="77" t="s">
        <v>26</v>
      </c>
      <c r="G58" s="69">
        <f>+I58/H58</f>
        <v>0</v>
      </c>
      <c r="H58" s="61">
        <v>176.06992600000007</v>
      </c>
      <c r="I58" s="61">
        <v>0</v>
      </c>
      <c r="J58" s="98">
        <v>544</v>
      </c>
      <c r="K58" s="69">
        <f>+J58/J$62</f>
        <v>0.20590461771385316</v>
      </c>
      <c r="L58" s="19"/>
      <c r="M58" s="79">
        <f>SUM(J59:J61)</f>
        <v>2098</v>
      </c>
      <c r="N58" s="74"/>
      <c r="O58" s="20"/>
    </row>
    <row r="59" spans="2:15" x14ac:dyDescent="0.25">
      <c r="B59" s="16"/>
      <c r="C59" s="19"/>
      <c r="D59" s="19"/>
      <c r="E59" s="19"/>
      <c r="F59" s="77" t="s">
        <v>27</v>
      </c>
      <c r="G59" s="69">
        <f t="shared" ref="G59:G62" si="9">+I59/H59</f>
        <v>0.12421282854141623</v>
      </c>
      <c r="H59" s="61">
        <v>656.88563699999997</v>
      </c>
      <c r="I59" s="61">
        <v>81.59362299999998</v>
      </c>
      <c r="J59" s="98">
        <v>284</v>
      </c>
      <c r="K59" s="69">
        <f t="shared" ref="K59:K61" si="10">+J59/J$62</f>
        <v>0.10749432248296745</v>
      </c>
      <c r="L59" s="19"/>
      <c r="M59" s="74"/>
      <c r="N59" s="74"/>
      <c r="O59" s="20"/>
    </row>
    <row r="60" spans="2:15" x14ac:dyDescent="0.25">
      <c r="B60" s="16"/>
      <c r="C60" s="19"/>
      <c r="D60" s="19"/>
      <c r="E60" s="19"/>
      <c r="F60" s="77" t="s">
        <v>28</v>
      </c>
      <c r="G60" s="69">
        <f t="shared" si="9"/>
        <v>0.83583791966438703</v>
      </c>
      <c r="H60" s="61">
        <v>638.58742400000006</v>
      </c>
      <c r="I60" s="61">
        <v>533.75558399999989</v>
      </c>
      <c r="J60" s="98">
        <v>633</v>
      </c>
      <c r="K60" s="69">
        <f t="shared" si="10"/>
        <v>0.23959121877365633</v>
      </c>
      <c r="L60" s="19"/>
      <c r="M60" s="19"/>
      <c r="N60" s="19"/>
      <c r="O60" s="20"/>
    </row>
    <row r="61" spans="2:15" x14ac:dyDescent="0.25">
      <c r="B61" s="16"/>
      <c r="C61" s="19"/>
      <c r="D61" s="19"/>
      <c r="E61" s="19"/>
      <c r="F61" s="77" t="s">
        <v>29</v>
      </c>
      <c r="G61" s="69">
        <f t="shared" si="9"/>
        <v>0.99598464213860338</v>
      </c>
      <c r="H61" s="61">
        <v>521.74477899999943</v>
      </c>
      <c r="I61" s="61">
        <v>519.64978699999915</v>
      </c>
      <c r="J61" s="98">
        <v>1181</v>
      </c>
      <c r="K61" s="69">
        <f t="shared" si="10"/>
        <v>0.44700984102952307</v>
      </c>
      <c r="L61" s="19"/>
      <c r="M61" s="19"/>
      <c r="N61" s="19"/>
      <c r="O61" s="20"/>
    </row>
    <row r="62" spans="2:15" x14ac:dyDescent="0.25">
      <c r="B62" s="16"/>
      <c r="C62" s="19"/>
      <c r="D62" s="19"/>
      <c r="E62" s="19"/>
      <c r="F62" s="78" t="s">
        <v>0</v>
      </c>
      <c r="G62" s="68">
        <f t="shared" si="9"/>
        <v>0.56941050527673753</v>
      </c>
      <c r="H62" s="53">
        <f t="shared" ref="H62:J62" si="11">SUM(H58:H61)</f>
        <v>1993.2877659999995</v>
      </c>
      <c r="I62" s="53">
        <f t="shared" si="11"/>
        <v>1134.9989939999991</v>
      </c>
      <c r="J62" s="75">
        <f t="shared" si="11"/>
        <v>2642</v>
      </c>
      <c r="K62" s="68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23" t="s">
        <v>90</v>
      </c>
      <c r="G63" s="123"/>
      <c r="H63" s="123"/>
      <c r="I63" s="123"/>
      <c r="J63" s="123"/>
      <c r="K63" s="123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17" t="s">
        <v>19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7"/>
    </row>
    <row r="70" spans="2:15" x14ac:dyDescent="0.25">
      <c r="B70" s="16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90.8%, mientras que para los proyectos del tipo social se registra un avance del 44.2% a dos meses de culminar el año 2017. Cabe resaltar que estos dos tipos de proyectos absorben el 95.6%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4"/>
      <c r="D73" s="74"/>
      <c r="E73" s="5"/>
      <c r="F73" s="5"/>
      <c r="G73" s="5"/>
      <c r="H73" s="5"/>
      <c r="I73" s="5"/>
      <c r="J73" s="5"/>
      <c r="K73" s="5"/>
      <c r="L73" s="5"/>
      <c r="M73" s="74"/>
      <c r="N73" s="74"/>
      <c r="O73" s="20"/>
    </row>
    <row r="74" spans="2:15" x14ac:dyDescent="0.25">
      <c r="B74" s="16"/>
      <c r="C74" s="74"/>
      <c r="D74" s="74"/>
      <c r="E74" s="132" t="s">
        <v>58</v>
      </c>
      <c r="F74" s="132"/>
      <c r="G74" s="132"/>
      <c r="H74" s="132"/>
      <c r="I74" s="132"/>
      <c r="J74" s="132"/>
      <c r="K74" s="132"/>
      <c r="L74" s="132"/>
      <c r="M74" s="74"/>
      <c r="N74" s="74"/>
      <c r="O74" s="20"/>
    </row>
    <row r="75" spans="2:15" x14ac:dyDescent="0.25">
      <c r="B75" s="16"/>
      <c r="C75" s="74"/>
      <c r="D75" s="74"/>
      <c r="E75" s="5"/>
      <c r="F75" s="120" t="s">
        <v>1</v>
      </c>
      <c r="G75" s="120"/>
      <c r="H75" s="120"/>
      <c r="I75" s="120"/>
      <c r="J75" s="120"/>
      <c r="K75" s="120"/>
      <c r="L75" s="5"/>
      <c r="M75" s="74"/>
      <c r="N75" s="74"/>
      <c r="O75" s="20"/>
    </row>
    <row r="76" spans="2:15" x14ac:dyDescent="0.25">
      <c r="B76" s="16"/>
      <c r="C76" s="74"/>
      <c r="D76" s="74"/>
      <c r="E76" s="5"/>
      <c r="F76" s="124" t="s">
        <v>32</v>
      </c>
      <c r="G76" s="124"/>
      <c r="H76" s="65" t="s">
        <v>6</v>
      </c>
      <c r="I76" s="65" t="s">
        <v>16</v>
      </c>
      <c r="J76" s="65" t="s">
        <v>17</v>
      </c>
      <c r="K76" s="65" t="s">
        <v>18</v>
      </c>
      <c r="L76" s="5"/>
      <c r="M76" s="74"/>
      <c r="N76" s="74"/>
      <c r="O76" s="20"/>
    </row>
    <row r="77" spans="2:15" x14ac:dyDescent="0.25">
      <c r="B77" s="16"/>
      <c r="C77" s="74"/>
      <c r="D77" s="74"/>
      <c r="E77" s="5"/>
      <c r="F77" s="66" t="s">
        <v>13</v>
      </c>
      <c r="G77" s="49"/>
      <c r="H77" s="62">
        <v>132.57163</v>
      </c>
      <c r="I77" s="69">
        <f>+H77/$H$81</f>
        <v>0.52994279698210622</v>
      </c>
      <c r="J77" s="63">
        <v>120.37675299999999</v>
      </c>
      <c r="K77" s="69">
        <f>+J77/H77</f>
        <v>0.90801292101485054</v>
      </c>
      <c r="L77" s="5"/>
      <c r="M77" s="74"/>
      <c r="N77" s="74"/>
      <c r="O77" s="20"/>
    </row>
    <row r="78" spans="2:15" x14ac:dyDescent="0.25">
      <c r="B78" s="16"/>
      <c r="C78" s="74"/>
      <c r="D78" s="74"/>
      <c r="E78" s="5"/>
      <c r="F78" s="66" t="s">
        <v>14</v>
      </c>
      <c r="G78" s="49"/>
      <c r="H78" s="63">
        <v>106.59754699999999</v>
      </c>
      <c r="I78" s="69">
        <f>+H78/$H$81</f>
        <v>0.42611380887910577</v>
      </c>
      <c r="J78" s="63">
        <v>47.157984999999996</v>
      </c>
      <c r="K78" s="69">
        <f t="shared" ref="K78:K81" si="12">+J78/H78</f>
        <v>0.44239277851299902</v>
      </c>
      <c r="L78" s="5"/>
      <c r="M78" s="74"/>
      <c r="N78" s="74"/>
      <c r="O78" s="20"/>
    </row>
    <row r="79" spans="2:15" x14ac:dyDescent="0.25">
      <c r="B79" s="16"/>
      <c r="C79" s="74"/>
      <c r="D79" s="74"/>
      <c r="E79" s="5"/>
      <c r="F79" s="66" t="s">
        <v>23</v>
      </c>
      <c r="G79" s="49"/>
      <c r="H79" s="63">
        <v>10.23002</v>
      </c>
      <c r="I79" s="69">
        <f>+H79/$H$81</f>
        <v>4.0893556275825277E-2</v>
      </c>
      <c r="J79" s="63">
        <v>4.1027960000000006</v>
      </c>
      <c r="K79" s="69">
        <f t="shared" si="12"/>
        <v>0.40105454339287711</v>
      </c>
      <c r="L79" s="5"/>
      <c r="M79" s="74"/>
      <c r="N79" s="74"/>
      <c r="O79" s="20"/>
    </row>
    <row r="80" spans="2:15" x14ac:dyDescent="0.25">
      <c r="B80" s="16"/>
      <c r="C80" s="74"/>
      <c r="D80" s="74"/>
      <c r="E80" s="5"/>
      <c r="F80" s="66" t="s">
        <v>15</v>
      </c>
      <c r="G80" s="49"/>
      <c r="H80" s="63">
        <v>0.76295399999999991</v>
      </c>
      <c r="I80" s="69">
        <f>+H80/$H$81</f>
        <v>3.0498378629627305E-3</v>
      </c>
      <c r="J80" s="63">
        <v>0.65972900000000001</v>
      </c>
      <c r="K80" s="69">
        <f t="shared" si="12"/>
        <v>0.86470350768198356</v>
      </c>
      <c r="L80" s="5"/>
      <c r="M80" s="74"/>
      <c r="N80" s="74"/>
      <c r="O80" s="20"/>
    </row>
    <row r="81" spans="2:15" x14ac:dyDescent="0.25">
      <c r="B81" s="16"/>
      <c r="C81" s="74"/>
      <c r="D81" s="74"/>
      <c r="E81" s="5"/>
      <c r="F81" s="67" t="s">
        <v>0</v>
      </c>
      <c r="G81" s="51"/>
      <c r="H81" s="64">
        <f>SUM(H77:H80)</f>
        <v>250.16215099999999</v>
      </c>
      <c r="I81" s="68">
        <f>+H81/$H$81</f>
        <v>1</v>
      </c>
      <c r="J81" s="64">
        <f>SUM(J77:J80)</f>
        <v>172.29726300000002</v>
      </c>
      <c r="K81" s="68">
        <f t="shared" si="12"/>
        <v>0.68874233096916415</v>
      </c>
      <c r="L81" s="5"/>
      <c r="M81" s="74"/>
      <c r="N81" s="74"/>
      <c r="O81" s="20"/>
    </row>
    <row r="82" spans="2:15" x14ac:dyDescent="0.25">
      <c r="B82" s="16"/>
      <c r="C82" s="74"/>
      <c r="D82" s="3"/>
      <c r="E82" s="5"/>
      <c r="F82" s="123" t="s">
        <v>90</v>
      </c>
      <c r="G82" s="123"/>
      <c r="H82" s="123"/>
      <c r="I82" s="123"/>
      <c r="J82" s="123"/>
      <c r="K82" s="123"/>
      <c r="L82" s="5"/>
      <c r="M82" s="3"/>
      <c r="N82" s="74"/>
      <c r="O82" s="20"/>
    </row>
    <row r="83" spans="2:15" x14ac:dyDescent="0.25">
      <c r="B83" s="16"/>
      <c r="C83" s="74"/>
      <c r="D83" s="74"/>
      <c r="E83" s="5"/>
      <c r="F83" s="5"/>
      <c r="G83" s="5"/>
      <c r="H83" s="5"/>
      <c r="I83" s="5"/>
      <c r="J83" s="5"/>
      <c r="K83" s="5"/>
      <c r="L83" s="5"/>
      <c r="M83" s="74"/>
      <c r="N83" s="74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94.2%, del mismo modo para proyectos EDUCACION se tiene un nivel de avance de 65.6%. Cabe destacar que solo estos dos sectores concentran el 54.8%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4"/>
      <c r="D86" s="5"/>
      <c r="E86" s="5"/>
      <c r="F86" s="5"/>
      <c r="G86" s="5"/>
      <c r="H86" s="74"/>
      <c r="I86" s="74"/>
      <c r="J86" s="74"/>
      <c r="K86" s="74"/>
      <c r="L86" s="74"/>
      <c r="M86" s="74"/>
      <c r="N86" s="74"/>
      <c r="O86" s="20"/>
    </row>
    <row r="87" spans="2:15" x14ac:dyDescent="0.25">
      <c r="B87" s="16"/>
      <c r="C87" s="74"/>
      <c r="D87" s="5"/>
      <c r="E87" s="119" t="s">
        <v>61</v>
      </c>
      <c r="F87" s="119"/>
      <c r="G87" s="119"/>
      <c r="H87" s="119"/>
      <c r="I87" s="119"/>
      <c r="J87" s="119"/>
      <c r="K87" s="119"/>
      <c r="L87" s="119"/>
      <c r="M87" s="74"/>
      <c r="N87" s="74"/>
      <c r="O87" s="20"/>
    </row>
    <row r="88" spans="2:15" x14ac:dyDescent="0.25">
      <c r="B88" s="16"/>
      <c r="C88" s="74"/>
      <c r="D88" s="5"/>
      <c r="E88" s="5"/>
      <c r="F88" s="120" t="s">
        <v>1</v>
      </c>
      <c r="G88" s="120"/>
      <c r="H88" s="120"/>
      <c r="I88" s="120"/>
      <c r="J88" s="120"/>
      <c r="K88" s="120"/>
      <c r="L88" s="5"/>
      <c r="M88" s="74"/>
      <c r="N88" s="74"/>
      <c r="O88" s="20"/>
    </row>
    <row r="89" spans="2:15" x14ac:dyDescent="0.25">
      <c r="B89" s="16"/>
      <c r="C89" s="74"/>
      <c r="D89" s="5"/>
      <c r="E89" s="74"/>
      <c r="F89" s="121" t="s">
        <v>22</v>
      </c>
      <c r="G89" s="122"/>
      <c r="H89" s="71" t="s">
        <v>20</v>
      </c>
      <c r="I89" s="71" t="s">
        <v>3</v>
      </c>
      <c r="J89" s="65" t="s">
        <v>21</v>
      </c>
      <c r="K89" s="65" t="s">
        <v>18</v>
      </c>
      <c r="L89" s="5"/>
      <c r="M89" s="74"/>
      <c r="N89" s="74"/>
      <c r="O89" s="20"/>
    </row>
    <row r="90" spans="2:15" x14ac:dyDescent="0.25">
      <c r="B90" s="16"/>
      <c r="C90" s="74"/>
      <c r="D90" s="5"/>
      <c r="E90" s="74"/>
      <c r="F90" s="66" t="s">
        <v>50</v>
      </c>
      <c r="G90" s="72"/>
      <c r="H90" s="63">
        <v>96.910691</v>
      </c>
      <c r="I90" s="69">
        <f t="shared" ref="I90:I97" si="13">+H90/$H$98</f>
        <v>0.38739150032332431</v>
      </c>
      <c r="J90" s="63">
        <v>91.325963000000002</v>
      </c>
      <c r="K90" s="69">
        <f>+J90/H90</f>
        <v>0.94237242617535355</v>
      </c>
      <c r="L90" s="5"/>
      <c r="M90" s="74"/>
      <c r="N90" s="74"/>
      <c r="O90" s="20"/>
    </row>
    <row r="91" spans="2:15" x14ac:dyDescent="0.25">
      <c r="B91" s="16"/>
      <c r="C91" s="74"/>
      <c r="D91" s="5"/>
      <c r="E91" s="74"/>
      <c r="F91" s="66" t="s">
        <v>52</v>
      </c>
      <c r="G91" s="72"/>
      <c r="H91" s="63">
        <v>40.24868</v>
      </c>
      <c r="I91" s="69">
        <f t="shared" si="13"/>
        <v>0.16089036586513841</v>
      </c>
      <c r="J91" s="63">
        <v>26.419604</v>
      </c>
      <c r="K91" s="69">
        <f t="shared" ref="K91:K98" si="14">+J91/H91</f>
        <v>0.65640920397886338</v>
      </c>
      <c r="L91" s="5"/>
      <c r="M91" s="74"/>
      <c r="N91" s="74"/>
      <c r="O91" s="20"/>
    </row>
    <row r="92" spans="2:15" x14ac:dyDescent="0.25">
      <c r="B92" s="16"/>
      <c r="C92" s="74"/>
      <c r="D92" s="5"/>
      <c r="E92" s="74"/>
      <c r="F92" s="66" t="s">
        <v>59</v>
      </c>
      <c r="G92" s="72"/>
      <c r="H92" s="63">
        <v>38.238664999999997</v>
      </c>
      <c r="I92" s="69">
        <f t="shared" si="13"/>
        <v>0.15285551730005711</v>
      </c>
      <c r="J92" s="63">
        <v>1.6141210000000001</v>
      </c>
      <c r="K92" s="69">
        <f t="shared" si="14"/>
        <v>4.2211750854795803E-2</v>
      </c>
      <c r="L92" s="5"/>
      <c r="M92" s="74"/>
      <c r="N92" s="74"/>
      <c r="O92" s="20"/>
    </row>
    <row r="93" spans="2:15" x14ac:dyDescent="0.25">
      <c r="B93" s="16"/>
      <c r="C93" s="74"/>
      <c r="D93" s="5"/>
      <c r="E93" s="74"/>
      <c r="F93" s="66" t="s">
        <v>73</v>
      </c>
      <c r="G93" s="72"/>
      <c r="H93" s="63">
        <v>19.909084999999997</v>
      </c>
      <c r="I93" s="69">
        <f t="shared" si="13"/>
        <v>7.9584721031600011E-2</v>
      </c>
      <c r="J93" s="63">
        <v>18.850490000000001</v>
      </c>
      <c r="K93" s="69">
        <f t="shared" si="14"/>
        <v>0.94682854586235399</v>
      </c>
      <c r="L93" s="5"/>
      <c r="M93" s="74"/>
      <c r="N93" s="74"/>
      <c r="O93" s="20"/>
    </row>
    <row r="94" spans="2:15" x14ac:dyDescent="0.25">
      <c r="B94" s="16"/>
      <c r="C94" s="74"/>
      <c r="D94" s="5"/>
      <c r="E94" s="74"/>
      <c r="F94" s="66" t="s">
        <v>53</v>
      </c>
      <c r="G94" s="72"/>
      <c r="H94" s="63">
        <v>19.828440999999998</v>
      </c>
      <c r="I94" s="69">
        <f t="shared" si="13"/>
        <v>7.9262354120068296E-2</v>
      </c>
      <c r="J94" s="63">
        <v>15.968745</v>
      </c>
      <c r="K94" s="69">
        <f t="shared" si="14"/>
        <v>0.80534546311533028</v>
      </c>
      <c r="L94" s="5"/>
      <c r="M94" s="74"/>
      <c r="N94" s="74"/>
      <c r="O94" s="20"/>
    </row>
    <row r="95" spans="2:15" x14ac:dyDescent="0.25">
      <c r="B95" s="16"/>
      <c r="C95" s="74"/>
      <c r="D95" s="5"/>
      <c r="E95" s="74"/>
      <c r="F95" s="66" t="s">
        <v>80</v>
      </c>
      <c r="G95" s="72"/>
      <c r="H95" s="63">
        <v>10.449835999999999</v>
      </c>
      <c r="I95" s="69">
        <f t="shared" si="13"/>
        <v>4.1772250351333126E-2</v>
      </c>
      <c r="J95" s="63">
        <v>10.443508</v>
      </c>
      <c r="K95" s="69">
        <f t="shared" si="14"/>
        <v>0.99939444025724422</v>
      </c>
      <c r="L95" s="5"/>
      <c r="M95" s="74"/>
      <c r="N95" s="74"/>
      <c r="O95" s="20"/>
    </row>
    <row r="96" spans="2:15" x14ac:dyDescent="0.25">
      <c r="B96" s="16"/>
      <c r="C96" s="74"/>
      <c r="D96" s="5"/>
      <c r="E96" s="74"/>
      <c r="F96" s="66" t="s">
        <v>74</v>
      </c>
      <c r="G96" s="72"/>
      <c r="H96" s="63">
        <v>10.006269</v>
      </c>
      <c r="I96" s="69">
        <f t="shared" si="13"/>
        <v>3.999913240272706E-2</v>
      </c>
      <c r="J96" s="63">
        <v>4.0270270000000004</v>
      </c>
      <c r="K96" s="69">
        <f t="shared" si="14"/>
        <v>0.40245040384183162</v>
      </c>
      <c r="L96" s="5"/>
      <c r="M96" s="74"/>
      <c r="N96" s="74"/>
      <c r="O96" s="20"/>
    </row>
    <row r="97" spans="2:15" x14ac:dyDescent="0.25">
      <c r="B97" s="16"/>
      <c r="C97" s="74"/>
      <c r="D97" s="5"/>
      <c r="E97" s="74"/>
      <c r="F97" s="66" t="s">
        <v>55</v>
      </c>
      <c r="G97" s="72"/>
      <c r="H97" s="63">
        <v>14.570483999999999</v>
      </c>
      <c r="I97" s="69">
        <f t="shared" si="13"/>
        <v>5.8244158605751668E-2</v>
      </c>
      <c r="J97" s="63">
        <v>3.6478050000000004</v>
      </c>
      <c r="K97" s="69">
        <f t="shared" si="14"/>
        <v>0.25035578776930134</v>
      </c>
      <c r="L97" s="5"/>
      <c r="M97" s="74"/>
      <c r="N97" s="74"/>
      <c r="O97" s="20"/>
    </row>
    <row r="98" spans="2:15" x14ac:dyDescent="0.25">
      <c r="B98" s="16"/>
      <c r="C98" s="74"/>
      <c r="D98" s="5"/>
      <c r="E98" s="74"/>
      <c r="F98" s="67" t="s">
        <v>0</v>
      </c>
      <c r="G98" s="73"/>
      <c r="H98" s="64">
        <f>SUM(H90:H97)</f>
        <v>250.16215099999999</v>
      </c>
      <c r="I98" s="68">
        <f>SUM(I90:I97)</f>
        <v>1</v>
      </c>
      <c r="J98" s="64">
        <f>SUM(J90:J97)</f>
        <v>172.29726300000002</v>
      </c>
      <c r="K98" s="68">
        <f t="shared" si="14"/>
        <v>0.68874233096916415</v>
      </c>
      <c r="L98" s="5"/>
      <c r="M98" s="74"/>
      <c r="N98" s="74"/>
      <c r="O98" s="20"/>
    </row>
    <row r="99" spans="2:15" x14ac:dyDescent="0.25">
      <c r="B99" s="16"/>
      <c r="C99" s="74"/>
      <c r="D99" s="3"/>
      <c r="E99" s="5"/>
      <c r="F99" s="123" t="s">
        <v>90</v>
      </c>
      <c r="G99" s="123"/>
      <c r="H99" s="123"/>
      <c r="I99" s="123"/>
      <c r="J99" s="123"/>
      <c r="K99" s="123"/>
      <c r="L99" s="5"/>
      <c r="M99" s="3"/>
      <c r="N99" s="74"/>
      <c r="O99" s="20"/>
    </row>
    <row r="100" spans="2:15" x14ac:dyDescent="0.25">
      <c r="B100" s="16"/>
      <c r="C100" s="74"/>
      <c r="D100" s="5"/>
      <c r="E100" s="5"/>
      <c r="F100" s="92"/>
      <c r="G100" s="92"/>
      <c r="H100" s="5"/>
      <c r="I100" s="5"/>
      <c r="J100" s="5"/>
      <c r="K100" s="5"/>
      <c r="L100" s="5"/>
      <c r="M100" s="74"/>
      <c r="N100" s="74"/>
      <c r="O100" s="20"/>
    </row>
    <row r="101" spans="2:15" ht="15" customHeight="1" x14ac:dyDescent="0.25">
      <c r="B101" s="16"/>
      <c r="C101" s="118" t="str">
        <f>+CONCATENATE("Al al cierre del 2017,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al cierre del 2017,  los 183  proyectos presupuestados para el 2017, 68 no cuentan con ningún avance en ejecución del gasto, mientras que 28 (15.3% de proyectos) no superan el 50,0% de ejecución, 42 proyectos (23.0% del total) tienen un nivel de ejecución mayor al 50,0% pero no culminan al 100% y 45 proyectos por S/ 98.1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0"/>
    </row>
    <row r="104" spans="2:15" x14ac:dyDescent="0.25">
      <c r="B104" s="16"/>
      <c r="C104" s="74"/>
      <c r="D104" s="74"/>
      <c r="E104" s="119" t="s">
        <v>65</v>
      </c>
      <c r="F104" s="119"/>
      <c r="G104" s="119"/>
      <c r="H104" s="119"/>
      <c r="I104" s="119"/>
      <c r="J104" s="119"/>
      <c r="K104" s="119"/>
      <c r="L104" s="119"/>
      <c r="M104" s="74"/>
      <c r="N104" s="74"/>
      <c r="O104" s="20"/>
    </row>
    <row r="105" spans="2:15" x14ac:dyDescent="0.25">
      <c r="B105" s="16"/>
      <c r="C105" s="74"/>
      <c r="D105" s="74"/>
      <c r="E105" s="5"/>
      <c r="F105" s="120" t="s">
        <v>33</v>
      </c>
      <c r="G105" s="120"/>
      <c r="H105" s="120"/>
      <c r="I105" s="120"/>
      <c r="J105" s="120"/>
      <c r="K105" s="120"/>
      <c r="L105" s="5"/>
      <c r="M105" s="74"/>
      <c r="N105" s="74"/>
      <c r="O105" s="20"/>
    </row>
    <row r="106" spans="2:15" x14ac:dyDescent="0.25">
      <c r="B106" s="16"/>
      <c r="C106" s="74"/>
      <c r="D106" s="74"/>
      <c r="E106" s="74"/>
      <c r="F106" s="76" t="s">
        <v>25</v>
      </c>
      <c r="G106" s="65" t="s">
        <v>18</v>
      </c>
      <c r="H106" s="65" t="s">
        <v>20</v>
      </c>
      <c r="I106" s="65" t="s">
        <v>7</v>
      </c>
      <c r="J106" s="65" t="s">
        <v>24</v>
      </c>
      <c r="K106" s="65" t="s">
        <v>3</v>
      </c>
      <c r="L106" s="74"/>
      <c r="M106" s="74"/>
      <c r="N106" s="74"/>
      <c r="O106" s="20"/>
    </row>
    <row r="107" spans="2:15" x14ac:dyDescent="0.25">
      <c r="B107" s="16"/>
      <c r="C107" s="74"/>
      <c r="D107" s="74"/>
      <c r="E107" s="74"/>
      <c r="F107" s="77" t="s">
        <v>26</v>
      </c>
      <c r="G107" s="69">
        <f>+I107/H107</f>
        <v>0</v>
      </c>
      <c r="H107" s="63">
        <v>17.294678999999995</v>
      </c>
      <c r="I107" s="63">
        <v>0</v>
      </c>
      <c r="J107" s="77">
        <v>68</v>
      </c>
      <c r="K107" s="69">
        <f>+J107/$J$111</f>
        <v>0.37158469945355194</v>
      </c>
      <c r="L107" s="74"/>
      <c r="M107" s="74"/>
      <c r="N107" s="74"/>
      <c r="O107" s="20"/>
    </row>
    <row r="108" spans="2:15" x14ac:dyDescent="0.25">
      <c r="B108" s="16"/>
      <c r="C108" s="74"/>
      <c r="D108" s="74"/>
      <c r="E108" s="74"/>
      <c r="F108" s="77" t="s">
        <v>27</v>
      </c>
      <c r="G108" s="69">
        <f t="shared" ref="G108:G111" si="15">+I108/H108</f>
        <v>0.13193691626928816</v>
      </c>
      <c r="H108" s="63">
        <v>56.359570999999988</v>
      </c>
      <c r="I108" s="63">
        <v>7.4359079999999995</v>
      </c>
      <c r="J108" s="77">
        <v>28</v>
      </c>
      <c r="K108" s="69">
        <f>+J108/$J$111</f>
        <v>0.15300546448087432</v>
      </c>
      <c r="L108" s="74"/>
      <c r="M108" s="74"/>
      <c r="N108" s="74"/>
      <c r="O108" s="20"/>
    </row>
    <row r="109" spans="2:15" x14ac:dyDescent="0.25">
      <c r="B109" s="16"/>
      <c r="C109" s="74"/>
      <c r="D109" s="74"/>
      <c r="E109" s="74"/>
      <c r="F109" s="77" t="s">
        <v>28</v>
      </c>
      <c r="G109" s="69">
        <f t="shared" si="15"/>
        <v>0.85709333501143958</v>
      </c>
      <c r="H109" s="63">
        <v>77.913217000000003</v>
      </c>
      <c r="I109" s="63">
        <v>66.778898999999996</v>
      </c>
      <c r="J109" s="77">
        <v>42</v>
      </c>
      <c r="K109" s="69">
        <f>+J109/$J$111</f>
        <v>0.22950819672131148</v>
      </c>
      <c r="L109" s="74"/>
      <c r="M109" s="74"/>
      <c r="N109" s="74"/>
      <c r="O109" s="20"/>
    </row>
    <row r="110" spans="2:15" x14ac:dyDescent="0.25">
      <c r="B110" s="16"/>
      <c r="C110" s="74"/>
      <c r="D110" s="74"/>
      <c r="E110" s="74"/>
      <c r="F110" s="77" t="s">
        <v>29</v>
      </c>
      <c r="G110" s="69">
        <f t="shared" si="15"/>
        <v>0.99480469961240514</v>
      </c>
      <c r="H110" s="63">
        <v>98.594684000000001</v>
      </c>
      <c r="I110" s="63">
        <v>98.08245500000001</v>
      </c>
      <c r="J110" s="77">
        <v>45</v>
      </c>
      <c r="K110" s="69">
        <f>+J110/$J$111</f>
        <v>0.24590163934426229</v>
      </c>
      <c r="L110" s="74"/>
      <c r="M110" s="74"/>
      <c r="N110" s="74"/>
      <c r="O110" s="20"/>
    </row>
    <row r="111" spans="2:15" x14ac:dyDescent="0.25">
      <c r="B111" s="16"/>
      <c r="C111" s="74"/>
      <c r="D111" s="74"/>
      <c r="E111" s="74"/>
      <c r="F111" s="78" t="s">
        <v>0</v>
      </c>
      <c r="G111" s="68">
        <f t="shared" si="15"/>
        <v>0.68874232697175675</v>
      </c>
      <c r="H111" s="64">
        <f t="shared" ref="H111:J111" si="16">SUM(H107:H110)</f>
        <v>250.16215099999999</v>
      </c>
      <c r="I111" s="64">
        <f t="shared" si="16"/>
        <v>172.29726199999999</v>
      </c>
      <c r="J111" s="78">
        <f t="shared" si="16"/>
        <v>183</v>
      </c>
      <c r="K111" s="68">
        <f>+J111/$J$111</f>
        <v>1</v>
      </c>
      <c r="L111" s="74"/>
      <c r="M111" s="74"/>
      <c r="N111" s="74"/>
      <c r="O111" s="20"/>
    </row>
    <row r="112" spans="2:15" x14ac:dyDescent="0.25">
      <c r="B112" s="16"/>
      <c r="C112" s="74"/>
      <c r="D112" s="3"/>
      <c r="E112" s="5"/>
      <c r="F112" s="123" t="s">
        <v>90</v>
      </c>
      <c r="G112" s="123"/>
      <c r="H112" s="123"/>
      <c r="I112" s="123"/>
      <c r="J112" s="123"/>
      <c r="K112" s="123"/>
      <c r="L112" s="5"/>
      <c r="M112" s="3"/>
      <c r="N112" s="74"/>
      <c r="O112" s="20"/>
    </row>
    <row r="113" spans="2:15" x14ac:dyDescent="0.25">
      <c r="B113" s="16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0"/>
    </row>
    <row r="114" spans="2:15" x14ac:dyDescent="0.25">
      <c r="B114" s="3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38"/>
    </row>
    <row r="115" spans="2:15" x14ac:dyDescent="0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5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5" x14ac:dyDescent="0.25">
      <c r="B117" s="44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46"/>
    </row>
    <row r="118" spans="2:15" x14ac:dyDescent="0.25">
      <c r="B118" s="16"/>
      <c r="C118" s="117" t="s">
        <v>30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7"/>
    </row>
    <row r="119" spans="2:15" x14ac:dyDescent="0.25">
      <c r="B119" s="16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23.9%, mientras que para los proyectos del tipo social se registra un avance del 53.1% a dos meses de culminar el año 2017. Cabe resaltar que estos dos tipos de proyectos absorben el 97.5%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4"/>
      <c r="D122" s="74"/>
      <c r="E122" s="5"/>
      <c r="F122" s="5"/>
      <c r="G122" s="5"/>
      <c r="H122" s="5"/>
      <c r="I122" s="5"/>
      <c r="J122" s="5"/>
      <c r="K122" s="5"/>
      <c r="L122" s="5"/>
      <c r="M122" s="74"/>
      <c r="N122" s="74"/>
      <c r="O122" s="20"/>
    </row>
    <row r="123" spans="2:15" x14ac:dyDescent="0.25">
      <c r="B123" s="16"/>
      <c r="C123" s="74"/>
      <c r="D123" s="74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4"/>
      <c r="N123" s="74"/>
      <c r="O123" s="20"/>
    </row>
    <row r="124" spans="2:15" x14ac:dyDescent="0.25">
      <c r="B124" s="16"/>
      <c r="C124" s="74"/>
      <c r="D124" s="74"/>
      <c r="E124" s="5"/>
      <c r="F124" s="120" t="s">
        <v>1</v>
      </c>
      <c r="G124" s="120"/>
      <c r="H124" s="120"/>
      <c r="I124" s="120"/>
      <c r="J124" s="120"/>
      <c r="K124" s="120"/>
      <c r="L124" s="5"/>
      <c r="M124" s="74"/>
      <c r="N124" s="74"/>
      <c r="O124" s="20"/>
    </row>
    <row r="125" spans="2:15" x14ac:dyDescent="0.25">
      <c r="B125" s="16"/>
      <c r="C125" s="74"/>
      <c r="D125" s="74"/>
      <c r="E125" s="5"/>
      <c r="F125" s="124" t="s">
        <v>32</v>
      </c>
      <c r="G125" s="124"/>
      <c r="H125" s="65" t="s">
        <v>6</v>
      </c>
      <c r="I125" s="65" t="s">
        <v>16</v>
      </c>
      <c r="J125" s="65" t="s">
        <v>17</v>
      </c>
      <c r="K125" s="65" t="s">
        <v>18</v>
      </c>
      <c r="L125" s="5"/>
      <c r="M125" s="74"/>
      <c r="N125" s="74"/>
      <c r="O125" s="20"/>
    </row>
    <row r="126" spans="2:15" ht="15" customHeight="1" x14ac:dyDescent="0.25">
      <c r="B126" s="16"/>
      <c r="C126" s="74"/>
      <c r="D126" s="74"/>
      <c r="E126" s="5"/>
      <c r="F126" s="66" t="s">
        <v>13</v>
      </c>
      <c r="G126" s="49"/>
      <c r="H126" s="62">
        <v>432.02152800000005</v>
      </c>
      <c r="I126" s="69">
        <f>+H126/H$130</f>
        <v>0.79471501995810756</v>
      </c>
      <c r="J126" s="63">
        <v>103.30348300000001</v>
      </c>
      <c r="K126" s="69">
        <f>+J126/H126</f>
        <v>0.23911651689727834</v>
      </c>
      <c r="L126" s="5"/>
      <c r="M126" s="74"/>
      <c r="N126" s="74"/>
      <c r="O126" s="20"/>
    </row>
    <row r="127" spans="2:15" x14ac:dyDescent="0.25">
      <c r="B127" s="16"/>
      <c r="C127" s="74"/>
      <c r="D127" s="74"/>
      <c r="E127" s="5"/>
      <c r="F127" s="66" t="s">
        <v>14</v>
      </c>
      <c r="G127" s="49"/>
      <c r="H127" s="63">
        <v>98.159408000000013</v>
      </c>
      <c r="I127" s="69">
        <f t="shared" ref="I127:I129" si="17">+H127/H$130</f>
        <v>0.1805668255675352</v>
      </c>
      <c r="J127" s="63">
        <v>52.141664000000006</v>
      </c>
      <c r="K127" s="69">
        <f t="shared" ref="K127:K130" si="18">+J127/H127</f>
        <v>0.53119374966075583</v>
      </c>
      <c r="L127" s="5"/>
      <c r="M127" s="74"/>
      <c r="N127" s="74"/>
      <c r="O127" s="20"/>
    </row>
    <row r="128" spans="2:15" x14ac:dyDescent="0.25">
      <c r="B128" s="16"/>
      <c r="C128" s="74"/>
      <c r="D128" s="74"/>
      <c r="E128" s="5"/>
      <c r="F128" s="66" t="s">
        <v>23</v>
      </c>
      <c r="G128" s="49"/>
      <c r="H128" s="63">
        <v>6.4436099999999996</v>
      </c>
      <c r="I128" s="69">
        <f t="shared" si="17"/>
        <v>1.1853190912634939E-2</v>
      </c>
      <c r="J128" s="63">
        <v>0.80985099999999999</v>
      </c>
      <c r="K128" s="69">
        <f t="shared" si="18"/>
        <v>0.12568280823948066</v>
      </c>
      <c r="L128" s="5"/>
      <c r="M128" s="74"/>
      <c r="N128" s="74"/>
      <c r="O128" s="20"/>
    </row>
    <row r="129" spans="2:15" x14ac:dyDescent="0.25">
      <c r="B129" s="16"/>
      <c r="C129" s="74"/>
      <c r="D129" s="74"/>
      <c r="E129" s="5"/>
      <c r="F129" s="66" t="s">
        <v>15</v>
      </c>
      <c r="G129" s="49"/>
      <c r="H129" s="63">
        <v>6.9936279999999993</v>
      </c>
      <c r="I129" s="69">
        <f t="shared" si="17"/>
        <v>1.2864963561722273E-2</v>
      </c>
      <c r="J129" s="63">
        <v>4.2268480000000004</v>
      </c>
      <c r="K129" s="69">
        <f t="shared" si="18"/>
        <v>0.60438559214187559</v>
      </c>
      <c r="L129" s="5"/>
      <c r="M129" s="74"/>
      <c r="N129" s="74"/>
      <c r="O129" s="20"/>
    </row>
    <row r="130" spans="2:15" x14ac:dyDescent="0.25">
      <c r="B130" s="16"/>
      <c r="C130" s="74"/>
      <c r="D130" s="74"/>
      <c r="E130" s="5"/>
      <c r="F130" s="67" t="s">
        <v>0</v>
      </c>
      <c r="G130" s="51"/>
      <c r="H130" s="52">
        <f>SUM(H126:H129)</f>
        <v>543.61817400000007</v>
      </c>
      <c r="I130" s="68">
        <f>SUM(I126:I129)</f>
        <v>1</v>
      </c>
      <c r="J130" s="64">
        <f>SUM(J126:J129)</f>
        <v>160.48184600000002</v>
      </c>
      <c r="K130" s="68">
        <f t="shared" si="18"/>
        <v>0.29521059757652618</v>
      </c>
      <c r="L130" s="5"/>
      <c r="M130" s="74"/>
      <c r="N130" s="74"/>
      <c r="O130" s="20"/>
    </row>
    <row r="131" spans="2:15" x14ac:dyDescent="0.25">
      <c r="B131" s="16"/>
      <c r="C131" s="74"/>
      <c r="D131" s="3"/>
      <c r="E131" s="5"/>
      <c r="F131" s="123" t="s">
        <v>90</v>
      </c>
      <c r="G131" s="123"/>
      <c r="H131" s="123"/>
      <c r="I131" s="123"/>
      <c r="J131" s="123"/>
      <c r="K131" s="123"/>
      <c r="L131" s="5"/>
      <c r="M131" s="3"/>
      <c r="N131" s="74"/>
      <c r="O131" s="20"/>
    </row>
    <row r="132" spans="2:15" x14ac:dyDescent="0.25">
      <c r="B132" s="16"/>
      <c r="C132" s="74"/>
      <c r="D132" s="74"/>
      <c r="E132" s="5"/>
      <c r="F132" s="5"/>
      <c r="G132" s="5"/>
      <c r="H132" s="5"/>
      <c r="I132" s="5"/>
      <c r="J132" s="5"/>
      <c r="K132" s="5"/>
      <c r="L132" s="5"/>
      <c r="M132" s="74"/>
      <c r="N132" s="74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AGROPECUARIA cuenta con el mayor presupuesto en esta región, con un nivel de ejecución del 21.7%, del mismo modo para proyectos SALUD se tiene un nivel de avance de 57.2%. Cabe destacar que solo estos dos sectores concentran el 84.9%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4"/>
      <c r="D135" s="5"/>
      <c r="E135" s="5"/>
      <c r="F135" s="5"/>
      <c r="G135" s="5"/>
      <c r="H135" s="74"/>
      <c r="I135" s="74"/>
      <c r="J135" s="74"/>
      <c r="K135" s="74"/>
      <c r="L135" s="74"/>
      <c r="M135" s="74"/>
      <c r="N135" s="74"/>
      <c r="O135" s="20"/>
    </row>
    <row r="136" spans="2:15" x14ac:dyDescent="0.25">
      <c r="B136" s="16"/>
      <c r="C136" s="74"/>
      <c r="D136" s="5"/>
      <c r="E136" s="119" t="s">
        <v>61</v>
      </c>
      <c r="F136" s="119"/>
      <c r="G136" s="119"/>
      <c r="H136" s="119"/>
      <c r="I136" s="119"/>
      <c r="J136" s="119"/>
      <c r="K136" s="119"/>
      <c r="L136" s="119"/>
      <c r="M136" s="74"/>
      <c r="N136" s="74"/>
      <c r="O136" s="20"/>
    </row>
    <row r="137" spans="2:15" x14ac:dyDescent="0.25">
      <c r="B137" s="16"/>
      <c r="C137" s="74"/>
      <c r="D137" s="5"/>
      <c r="E137" s="5"/>
      <c r="F137" s="120" t="s">
        <v>1</v>
      </c>
      <c r="G137" s="120"/>
      <c r="H137" s="120"/>
      <c r="I137" s="120"/>
      <c r="J137" s="120"/>
      <c r="K137" s="120"/>
      <c r="L137" s="5"/>
      <c r="M137" s="74"/>
      <c r="N137" s="74"/>
      <c r="O137" s="20"/>
    </row>
    <row r="138" spans="2:15" x14ac:dyDescent="0.25">
      <c r="B138" s="16"/>
      <c r="C138" s="74"/>
      <c r="D138" s="5"/>
      <c r="E138" s="74"/>
      <c r="F138" s="124" t="s">
        <v>22</v>
      </c>
      <c r="G138" s="124"/>
      <c r="H138" s="65" t="s">
        <v>20</v>
      </c>
      <c r="I138" s="65" t="s">
        <v>3</v>
      </c>
      <c r="J138" s="65" t="s">
        <v>21</v>
      </c>
      <c r="K138" s="65" t="s">
        <v>18</v>
      </c>
      <c r="L138" s="5"/>
      <c r="M138" s="74"/>
      <c r="N138" s="74"/>
      <c r="O138" s="20"/>
    </row>
    <row r="139" spans="2:15" x14ac:dyDescent="0.25">
      <c r="B139" s="16"/>
      <c r="C139" s="74"/>
      <c r="D139" s="5"/>
      <c r="E139" s="74"/>
      <c r="F139" s="66" t="s">
        <v>53</v>
      </c>
      <c r="G139" s="72"/>
      <c r="H139" s="63">
        <v>408.78025300000002</v>
      </c>
      <c r="I139" s="69">
        <f>+H139/H$147</f>
        <v>0.75196208028173839</v>
      </c>
      <c r="J139" s="63">
        <v>88.750959000000009</v>
      </c>
      <c r="K139" s="69">
        <f>+J139/H139</f>
        <v>0.21711165925620191</v>
      </c>
      <c r="L139" s="5"/>
      <c r="M139" s="74"/>
      <c r="N139" s="74"/>
      <c r="O139" s="20"/>
    </row>
    <row r="140" spans="2:15" x14ac:dyDescent="0.25">
      <c r="B140" s="16"/>
      <c r="C140" s="74"/>
      <c r="D140" s="5"/>
      <c r="E140" s="74"/>
      <c r="F140" s="66" t="s">
        <v>59</v>
      </c>
      <c r="G140" s="72"/>
      <c r="H140" s="63">
        <v>52.633125999999997</v>
      </c>
      <c r="I140" s="69">
        <f t="shared" ref="I140:I146" si="19">+H140/H$147</f>
        <v>9.6820026476892584E-2</v>
      </c>
      <c r="J140" s="63">
        <v>30.123377000000001</v>
      </c>
      <c r="K140" s="69">
        <f t="shared" ref="K140:K147" si="20">+J140/H140</f>
        <v>0.57232734001016783</v>
      </c>
      <c r="L140" s="5"/>
      <c r="M140" s="74"/>
      <c r="N140" s="74"/>
      <c r="O140" s="20"/>
    </row>
    <row r="141" spans="2:15" x14ac:dyDescent="0.25">
      <c r="B141" s="16"/>
      <c r="C141" s="74"/>
      <c r="D141" s="5"/>
      <c r="E141" s="74"/>
      <c r="F141" s="66" t="s">
        <v>52</v>
      </c>
      <c r="G141" s="72"/>
      <c r="H141" s="63">
        <v>43.515089000000003</v>
      </c>
      <c r="I141" s="69">
        <f t="shared" si="19"/>
        <v>8.004715640724698E-2</v>
      </c>
      <c r="J141" s="63">
        <v>21.054123999999998</v>
      </c>
      <c r="K141" s="69">
        <f t="shared" si="20"/>
        <v>0.48383502099696951</v>
      </c>
      <c r="L141" s="5"/>
      <c r="M141" s="74"/>
      <c r="N141" s="74"/>
      <c r="O141" s="20"/>
    </row>
    <row r="142" spans="2:15" x14ac:dyDescent="0.25">
      <c r="B142" s="16"/>
      <c r="C142" s="74"/>
      <c r="D142" s="5"/>
      <c r="E142" s="74"/>
      <c r="F142" s="66" t="s">
        <v>50</v>
      </c>
      <c r="G142" s="72"/>
      <c r="H142" s="63">
        <v>19.365849999999998</v>
      </c>
      <c r="I142" s="69">
        <f t="shared" si="19"/>
        <v>3.5623992953554201E-2</v>
      </c>
      <c r="J142" s="63">
        <v>11.608495000000001</v>
      </c>
      <c r="K142" s="69">
        <f t="shared" si="20"/>
        <v>0.59943121525778642</v>
      </c>
      <c r="L142" s="5"/>
      <c r="M142" s="74"/>
      <c r="N142" s="74"/>
      <c r="O142" s="20"/>
    </row>
    <row r="143" spans="2:15" x14ac:dyDescent="0.25">
      <c r="B143" s="16"/>
      <c r="C143" s="74"/>
      <c r="D143" s="5"/>
      <c r="E143" s="74"/>
      <c r="F143" s="66" t="s">
        <v>54</v>
      </c>
      <c r="G143" s="72"/>
      <c r="H143" s="63">
        <v>6.9936279999999993</v>
      </c>
      <c r="I143" s="69">
        <f t="shared" si="19"/>
        <v>1.2864963561722276E-2</v>
      </c>
      <c r="J143" s="63">
        <v>4.2268480000000004</v>
      </c>
      <c r="K143" s="69">
        <f>+J143/H143</f>
        <v>0.60438559214187559</v>
      </c>
      <c r="L143" s="5"/>
      <c r="M143" s="74"/>
      <c r="N143" s="74"/>
      <c r="O143" s="20"/>
    </row>
    <row r="144" spans="2:15" x14ac:dyDescent="0.25">
      <c r="B144" s="16"/>
      <c r="C144" s="74"/>
      <c r="D144" s="5"/>
      <c r="E144" s="74"/>
      <c r="F144" s="66" t="s">
        <v>60</v>
      </c>
      <c r="G144" s="72"/>
      <c r="H144" s="63">
        <v>6.4436099999999996</v>
      </c>
      <c r="I144" s="69">
        <f t="shared" si="19"/>
        <v>1.1853190912634941E-2</v>
      </c>
      <c r="J144" s="63">
        <v>0.80985099999999999</v>
      </c>
      <c r="K144" s="69">
        <f t="shared" si="20"/>
        <v>0.12568280823948066</v>
      </c>
      <c r="L144" s="5"/>
      <c r="M144" s="74"/>
      <c r="N144" s="74"/>
      <c r="O144" s="20"/>
    </row>
    <row r="145" spans="2:15" x14ac:dyDescent="0.25">
      <c r="B145" s="16"/>
      <c r="C145" s="74"/>
      <c r="D145" s="5"/>
      <c r="E145" s="74"/>
      <c r="F145" s="66" t="s">
        <v>79</v>
      </c>
      <c r="G145" s="72"/>
      <c r="H145" s="63">
        <v>2.8348789999999999</v>
      </c>
      <c r="I145" s="69">
        <f t="shared" si="19"/>
        <v>5.2148348520813072E-3</v>
      </c>
      <c r="J145" s="63">
        <v>2.1316320000000002</v>
      </c>
      <c r="K145" s="69">
        <f t="shared" si="20"/>
        <v>0.75193050567590369</v>
      </c>
      <c r="L145" s="5"/>
      <c r="M145" s="74"/>
      <c r="N145" s="74"/>
      <c r="O145" s="20"/>
    </row>
    <row r="146" spans="2:15" x14ac:dyDescent="0.25">
      <c r="B146" s="16"/>
      <c r="C146" s="74"/>
      <c r="D146" s="5"/>
      <c r="E146" s="74"/>
      <c r="F146" s="66" t="s">
        <v>55</v>
      </c>
      <c r="G146" s="72"/>
      <c r="H146" s="63">
        <v>3.051739</v>
      </c>
      <c r="I146" s="69">
        <f t="shared" si="19"/>
        <v>5.6137545541293851E-3</v>
      </c>
      <c r="J146" s="63">
        <v>1.7765599999999999</v>
      </c>
      <c r="K146" s="69">
        <f t="shared" si="20"/>
        <v>0.58214676943211718</v>
      </c>
      <c r="L146" s="5"/>
      <c r="M146" s="74"/>
      <c r="N146" s="74"/>
      <c r="O146" s="20"/>
    </row>
    <row r="147" spans="2:15" x14ac:dyDescent="0.25">
      <c r="B147" s="16"/>
      <c r="C147" s="74"/>
      <c r="D147" s="5"/>
      <c r="E147" s="74"/>
      <c r="F147" s="67" t="s">
        <v>0</v>
      </c>
      <c r="G147" s="73"/>
      <c r="H147" s="52">
        <f>SUM(H139:H146)</f>
        <v>543.61817399999995</v>
      </c>
      <c r="I147" s="68">
        <f>SUM(I139:I146)</f>
        <v>1.0000000000000002</v>
      </c>
      <c r="J147" s="64">
        <f>SUM(J139:J146)</f>
        <v>160.48184599999999</v>
      </c>
      <c r="K147" s="68">
        <f t="shared" si="20"/>
        <v>0.29521059757652623</v>
      </c>
      <c r="L147" s="5"/>
      <c r="M147" s="74"/>
      <c r="N147" s="74"/>
      <c r="O147" s="20"/>
    </row>
    <row r="148" spans="2:15" x14ac:dyDescent="0.25">
      <c r="B148" s="16"/>
      <c r="C148" s="74"/>
      <c r="D148" s="3"/>
      <c r="E148" s="5"/>
      <c r="F148" s="123" t="s">
        <v>90</v>
      </c>
      <c r="G148" s="123"/>
      <c r="H148" s="123"/>
      <c r="I148" s="123"/>
      <c r="J148" s="123"/>
      <c r="K148" s="123"/>
      <c r="L148" s="5"/>
      <c r="M148" s="3"/>
      <c r="N148" s="74"/>
      <c r="O148" s="20"/>
    </row>
    <row r="149" spans="2:15" x14ac:dyDescent="0.25">
      <c r="B149" s="16"/>
      <c r="C149" s="74"/>
      <c r="D149" s="5"/>
      <c r="E149" s="5"/>
      <c r="F149" s="92"/>
      <c r="G149" s="92"/>
      <c r="H149" s="5"/>
      <c r="I149" s="5"/>
      <c r="J149" s="5"/>
      <c r="K149" s="5"/>
      <c r="L149" s="5"/>
      <c r="M149" s="74"/>
      <c r="N149" s="74"/>
      <c r="O149" s="20"/>
    </row>
    <row r="150" spans="2:15" ht="15" customHeight="1" x14ac:dyDescent="0.25">
      <c r="B150" s="16"/>
      <c r="C150" s="118" t="str">
        <f>+CONCATENATE("Al al cierre del 2017,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al cierre del 2017,  los 189  proyectos presupuestados para el 2017, 44 no cuentan con ningún avance en ejecución del gasto, mientras que 49 (25.9% de proyectos) no superan el 50,0% de ejecución, 62 proyectos (32.8% del total) tienen un nivel de ejecución mayor al 50,0% pero no culminan al 100% y 34 proyectos por S/ 5.6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0"/>
    </row>
    <row r="153" spans="2:15" x14ac:dyDescent="0.25">
      <c r="B153" s="16"/>
      <c r="C153" s="74"/>
      <c r="D153" s="74"/>
      <c r="E153" s="119" t="s">
        <v>66</v>
      </c>
      <c r="F153" s="119"/>
      <c r="G153" s="119"/>
      <c r="H153" s="119"/>
      <c r="I153" s="119"/>
      <c r="J153" s="119"/>
      <c r="K153" s="119"/>
      <c r="L153" s="119"/>
      <c r="M153" s="74"/>
      <c r="N153" s="74"/>
      <c r="O153" s="20"/>
    </row>
    <row r="154" spans="2:15" x14ac:dyDescent="0.25">
      <c r="B154" s="16"/>
      <c r="C154" s="74"/>
      <c r="D154" s="74"/>
      <c r="E154" s="5"/>
      <c r="F154" s="120" t="s">
        <v>33</v>
      </c>
      <c r="G154" s="120"/>
      <c r="H154" s="120"/>
      <c r="I154" s="120"/>
      <c r="J154" s="120"/>
      <c r="K154" s="120"/>
      <c r="L154" s="5"/>
      <c r="M154" s="74"/>
      <c r="N154" s="74"/>
      <c r="O154" s="20"/>
    </row>
    <row r="155" spans="2:15" x14ac:dyDescent="0.25">
      <c r="B155" s="16"/>
      <c r="C155" s="74"/>
      <c r="D155" s="74"/>
      <c r="E155" s="74"/>
      <c r="F155" s="65" t="s">
        <v>25</v>
      </c>
      <c r="G155" s="65" t="s">
        <v>18</v>
      </c>
      <c r="H155" s="65" t="s">
        <v>20</v>
      </c>
      <c r="I155" s="65" t="s">
        <v>7</v>
      </c>
      <c r="J155" s="65" t="s">
        <v>24</v>
      </c>
      <c r="K155" s="65" t="s">
        <v>3</v>
      </c>
      <c r="L155" s="74"/>
      <c r="M155" s="74"/>
      <c r="N155" s="74"/>
      <c r="O155" s="20"/>
    </row>
    <row r="156" spans="2:15" x14ac:dyDescent="0.25">
      <c r="B156" s="16"/>
      <c r="C156" s="74"/>
      <c r="D156" s="74"/>
      <c r="E156" s="74"/>
      <c r="F156" s="77" t="s">
        <v>26</v>
      </c>
      <c r="G156" s="69">
        <f>+I156/H156</f>
        <v>0</v>
      </c>
      <c r="H156" s="63">
        <v>15.861483999999997</v>
      </c>
      <c r="I156" s="63">
        <v>0</v>
      </c>
      <c r="J156" s="77">
        <v>44</v>
      </c>
      <c r="K156" s="69">
        <f>+J156/J$160</f>
        <v>0.23280423280423279</v>
      </c>
      <c r="L156" s="74"/>
      <c r="M156" s="74"/>
      <c r="N156" s="74"/>
      <c r="O156" s="20"/>
    </row>
    <row r="157" spans="2:15" x14ac:dyDescent="0.25">
      <c r="B157" s="16"/>
      <c r="C157" s="74"/>
      <c r="D157" s="74"/>
      <c r="E157" s="74"/>
      <c r="F157" s="77" t="s">
        <v>27</v>
      </c>
      <c r="G157" s="69">
        <f t="shared" ref="G157:G160" si="21">+I157/H157</f>
        <v>9.6899810990015961E-2</v>
      </c>
      <c r="H157" s="63">
        <v>384.88337200000001</v>
      </c>
      <c r="I157" s="63">
        <v>37.295126000000003</v>
      </c>
      <c r="J157" s="77">
        <v>49</v>
      </c>
      <c r="K157" s="69">
        <f t="shared" ref="K157:K159" si="22">+J157/J$160</f>
        <v>0.25925925925925924</v>
      </c>
      <c r="L157" s="74"/>
      <c r="M157" s="74"/>
      <c r="N157" s="74"/>
      <c r="O157" s="20"/>
    </row>
    <row r="158" spans="2:15" x14ac:dyDescent="0.25">
      <c r="B158" s="16"/>
      <c r="C158" s="74"/>
      <c r="D158" s="74"/>
      <c r="E158" s="74"/>
      <c r="F158" s="77" t="s">
        <v>28</v>
      </c>
      <c r="G158" s="69">
        <f t="shared" si="21"/>
        <v>0.85676124779490903</v>
      </c>
      <c r="H158" s="63">
        <v>137.22223</v>
      </c>
      <c r="I158" s="63">
        <v>117.566689</v>
      </c>
      <c r="J158" s="77">
        <v>62</v>
      </c>
      <c r="K158" s="69">
        <f t="shared" si="22"/>
        <v>0.32804232804232802</v>
      </c>
      <c r="L158" s="74"/>
      <c r="M158" s="74"/>
      <c r="N158" s="74"/>
      <c r="O158" s="20"/>
    </row>
    <row r="159" spans="2:15" x14ac:dyDescent="0.25">
      <c r="B159" s="16"/>
      <c r="C159" s="74"/>
      <c r="D159" s="74"/>
      <c r="E159" s="74"/>
      <c r="F159" s="77" t="s">
        <v>29</v>
      </c>
      <c r="G159" s="69">
        <f t="shared" si="21"/>
        <v>0.99450530588092056</v>
      </c>
      <c r="H159" s="63">
        <v>5.6510880000000006</v>
      </c>
      <c r="I159" s="63">
        <v>5.6200369999999999</v>
      </c>
      <c r="J159" s="77">
        <v>34</v>
      </c>
      <c r="K159" s="69">
        <f t="shared" si="22"/>
        <v>0.17989417989417988</v>
      </c>
      <c r="L159" s="74"/>
      <c r="M159" s="74"/>
      <c r="N159" s="74"/>
      <c r="O159" s="20"/>
    </row>
    <row r="160" spans="2:15" x14ac:dyDescent="0.25">
      <c r="B160" s="16"/>
      <c r="C160" s="74"/>
      <c r="D160" s="74"/>
      <c r="E160" s="74"/>
      <c r="F160" s="78" t="s">
        <v>0</v>
      </c>
      <c r="G160" s="68">
        <f t="shared" si="21"/>
        <v>0.29521060861368481</v>
      </c>
      <c r="H160" s="52">
        <f t="shared" ref="H160:J160" si="23">SUM(H156:H159)</f>
        <v>543.61817399999995</v>
      </c>
      <c r="I160" s="64">
        <f t="shared" si="23"/>
        <v>160.481852</v>
      </c>
      <c r="J160" s="78">
        <f t="shared" si="23"/>
        <v>189</v>
      </c>
      <c r="K160" s="68">
        <f>SUM(K156:K159)</f>
        <v>0.99999999999999989</v>
      </c>
      <c r="L160" s="74"/>
      <c r="M160" s="74"/>
      <c r="N160" s="74"/>
      <c r="O160" s="20"/>
    </row>
    <row r="161" spans="2:15" x14ac:dyDescent="0.25">
      <c r="B161" s="16"/>
      <c r="C161" s="74"/>
      <c r="D161" s="3"/>
      <c r="E161" s="5"/>
      <c r="F161" s="123" t="s">
        <v>90</v>
      </c>
      <c r="G161" s="123"/>
      <c r="H161" s="123"/>
      <c r="I161" s="123"/>
      <c r="J161" s="123"/>
      <c r="K161" s="123"/>
      <c r="L161" s="5"/>
      <c r="M161" s="3"/>
      <c r="N161" s="74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17" t="s">
        <v>31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7"/>
    </row>
    <row r="168" spans="2:15" x14ac:dyDescent="0.25">
      <c r="B168" s="16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65.0%, mientras que para los proyectos del tipo social se registra un avance del 68.5% a dos meses de culminar el año 2017. Cabe resaltar que estos dos tipos de proyectos absorben el 93.0%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4"/>
      <c r="D171" s="74"/>
      <c r="E171" s="5"/>
      <c r="F171" s="5"/>
      <c r="G171" s="5"/>
      <c r="H171" s="5"/>
      <c r="I171" s="5"/>
      <c r="J171" s="5"/>
      <c r="K171" s="5"/>
      <c r="L171" s="5"/>
      <c r="M171" s="74"/>
      <c r="N171" s="74"/>
      <c r="O171" s="20"/>
    </row>
    <row r="172" spans="2:15" x14ac:dyDescent="0.25">
      <c r="B172" s="16"/>
      <c r="C172" s="74"/>
      <c r="D172" s="74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4"/>
      <c r="N172" s="74"/>
      <c r="O172" s="20"/>
    </row>
    <row r="173" spans="2:15" x14ac:dyDescent="0.25">
      <c r="B173" s="16"/>
      <c r="C173" s="74"/>
      <c r="D173" s="74"/>
      <c r="E173" s="5"/>
      <c r="F173" s="120" t="s">
        <v>1</v>
      </c>
      <c r="G173" s="120"/>
      <c r="H173" s="120"/>
      <c r="I173" s="120"/>
      <c r="J173" s="120"/>
      <c r="K173" s="120"/>
      <c r="L173" s="5"/>
      <c r="M173" s="74"/>
      <c r="N173" s="74"/>
      <c r="O173" s="20"/>
    </row>
    <row r="174" spans="2:15" x14ac:dyDescent="0.25">
      <c r="B174" s="16"/>
      <c r="C174" s="74"/>
      <c r="D174" s="74"/>
      <c r="E174" s="5"/>
      <c r="F174" s="124" t="s">
        <v>32</v>
      </c>
      <c r="G174" s="124"/>
      <c r="H174" s="65" t="s">
        <v>6</v>
      </c>
      <c r="I174" s="65" t="s">
        <v>16</v>
      </c>
      <c r="J174" s="65" t="s">
        <v>17</v>
      </c>
      <c r="K174" s="65" t="s">
        <v>18</v>
      </c>
      <c r="L174" s="5"/>
      <c r="M174" s="74"/>
      <c r="N174" s="74"/>
      <c r="O174" s="20"/>
    </row>
    <row r="175" spans="2:15" x14ac:dyDescent="0.25">
      <c r="B175" s="16"/>
      <c r="C175" s="74"/>
      <c r="D175" s="74"/>
      <c r="E175" s="5"/>
      <c r="F175" s="66" t="s">
        <v>13</v>
      </c>
      <c r="G175" s="49"/>
      <c r="H175" s="62">
        <v>333.74934900000005</v>
      </c>
      <c r="I175" s="69">
        <f>+H175/H$179</f>
        <v>0.27823866496548066</v>
      </c>
      <c r="J175" s="63">
        <v>216.82482000000002</v>
      </c>
      <c r="K175" s="69">
        <f>+J175/H175</f>
        <v>0.64966364923156739</v>
      </c>
      <c r="L175" s="5"/>
      <c r="M175" s="74"/>
      <c r="N175" s="74"/>
      <c r="O175" s="20"/>
    </row>
    <row r="176" spans="2:15" x14ac:dyDescent="0.25">
      <c r="B176" s="16"/>
      <c r="C176" s="74"/>
      <c r="D176" s="74"/>
      <c r="E176" s="5"/>
      <c r="F176" s="66" t="s">
        <v>14</v>
      </c>
      <c r="G176" s="49"/>
      <c r="H176" s="63">
        <v>781.40080799999998</v>
      </c>
      <c r="I176" s="69">
        <f t="shared" ref="I176:I178" si="24">+H176/H$179</f>
        <v>0.65143473170000954</v>
      </c>
      <c r="J176" s="63">
        <v>535.35278100000005</v>
      </c>
      <c r="K176" s="69">
        <f t="shared" ref="K176:K179" si="25">+J176/H176</f>
        <v>0.68511930819503331</v>
      </c>
      <c r="L176" s="5"/>
      <c r="M176" s="74"/>
      <c r="N176" s="74"/>
      <c r="O176" s="20"/>
    </row>
    <row r="177" spans="2:15" x14ac:dyDescent="0.25">
      <c r="B177" s="16"/>
      <c r="C177" s="74"/>
      <c r="D177" s="74"/>
      <c r="E177" s="5"/>
      <c r="F177" s="66" t="s">
        <v>23</v>
      </c>
      <c r="G177" s="49"/>
      <c r="H177" s="63">
        <v>57.604675999999998</v>
      </c>
      <c r="I177" s="69">
        <f t="shared" si="24"/>
        <v>4.8023608717238458E-2</v>
      </c>
      <c r="J177" s="63">
        <v>31.153493999999998</v>
      </c>
      <c r="K177" s="69">
        <f t="shared" si="25"/>
        <v>0.54081536714137579</v>
      </c>
      <c r="L177" s="5"/>
      <c r="M177" s="74"/>
      <c r="N177" s="74"/>
      <c r="O177" s="20"/>
    </row>
    <row r="178" spans="2:15" x14ac:dyDescent="0.25">
      <c r="B178" s="16"/>
      <c r="C178" s="74"/>
      <c r="D178" s="74"/>
      <c r="E178" s="5"/>
      <c r="F178" s="66" t="s">
        <v>15</v>
      </c>
      <c r="G178" s="49"/>
      <c r="H178" s="63">
        <v>26.752607999999999</v>
      </c>
      <c r="I178" s="69">
        <f t="shared" si="24"/>
        <v>2.2302994617271407E-2</v>
      </c>
      <c r="J178" s="63">
        <v>18.888773</v>
      </c>
      <c r="K178" s="69">
        <f t="shared" si="25"/>
        <v>0.70605351822147588</v>
      </c>
      <c r="L178" s="5"/>
      <c r="M178" s="74"/>
      <c r="N178" s="74"/>
      <c r="O178" s="20"/>
    </row>
    <row r="179" spans="2:15" x14ac:dyDescent="0.25">
      <c r="B179" s="16"/>
      <c r="C179" s="74"/>
      <c r="D179" s="74"/>
      <c r="E179" s="5"/>
      <c r="F179" s="67" t="s">
        <v>0</v>
      </c>
      <c r="G179" s="51"/>
      <c r="H179" s="52">
        <f>SUM(H175:H178)</f>
        <v>1199.507441</v>
      </c>
      <c r="I179" s="68">
        <f>SUM(I175:I178)</f>
        <v>1</v>
      </c>
      <c r="J179" s="64">
        <f>SUM(J175:J178)</f>
        <v>802.21986800000013</v>
      </c>
      <c r="K179" s="68">
        <f t="shared" si="25"/>
        <v>0.66879107255158754</v>
      </c>
      <c r="L179" s="5"/>
      <c r="M179" s="74"/>
      <c r="N179" s="74"/>
      <c r="O179" s="20"/>
    </row>
    <row r="180" spans="2:15" x14ac:dyDescent="0.25">
      <c r="B180" s="16"/>
      <c r="C180" s="74"/>
      <c r="D180" s="3"/>
      <c r="E180" s="5"/>
      <c r="F180" s="123" t="s">
        <v>90</v>
      </c>
      <c r="G180" s="123"/>
      <c r="H180" s="123"/>
      <c r="I180" s="123"/>
      <c r="J180" s="123"/>
      <c r="K180" s="123"/>
      <c r="L180" s="5"/>
      <c r="M180" s="3"/>
      <c r="N180" s="74"/>
      <c r="O180" s="20"/>
    </row>
    <row r="181" spans="2:15" x14ac:dyDescent="0.25">
      <c r="B181" s="16"/>
      <c r="C181" s="74"/>
      <c r="D181" s="74"/>
      <c r="E181" s="5"/>
      <c r="F181" s="5"/>
      <c r="G181" s="5"/>
      <c r="H181" s="5"/>
      <c r="I181" s="5"/>
      <c r="J181" s="5"/>
      <c r="K181" s="5"/>
      <c r="L181" s="5"/>
      <c r="M181" s="74"/>
      <c r="N181" s="74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69.4%, del mismo modo para proyectos EDUCACION se tiene un nivel de avance de 68.7%. Cabe destacar que solo estos dos sectores concentran el 58.6%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4"/>
      <c r="D184" s="5"/>
      <c r="E184" s="5"/>
      <c r="F184" s="5"/>
      <c r="G184" s="5"/>
      <c r="H184" s="74"/>
      <c r="I184" s="74"/>
      <c r="J184" s="74"/>
      <c r="K184" s="74"/>
      <c r="L184" s="74"/>
      <c r="M184" s="74"/>
      <c r="N184" s="74"/>
      <c r="O184" s="20"/>
    </row>
    <row r="185" spans="2:15" x14ac:dyDescent="0.25">
      <c r="B185" s="16"/>
      <c r="C185" s="74"/>
      <c r="D185" s="5"/>
      <c r="E185" s="119" t="s">
        <v>61</v>
      </c>
      <c r="F185" s="119"/>
      <c r="G185" s="119"/>
      <c r="H185" s="119"/>
      <c r="I185" s="119"/>
      <c r="J185" s="119"/>
      <c r="K185" s="119"/>
      <c r="L185" s="119"/>
      <c r="M185" s="74"/>
      <c r="N185" s="74"/>
      <c r="O185" s="20"/>
    </row>
    <row r="186" spans="2:15" x14ac:dyDescent="0.25">
      <c r="B186" s="16"/>
      <c r="C186" s="74"/>
      <c r="D186" s="5"/>
      <c r="E186" s="5"/>
      <c r="F186" s="120" t="s">
        <v>1</v>
      </c>
      <c r="G186" s="120"/>
      <c r="H186" s="120"/>
      <c r="I186" s="120"/>
      <c r="J186" s="120"/>
      <c r="K186" s="120"/>
      <c r="L186" s="5"/>
      <c r="M186" s="74"/>
      <c r="N186" s="74"/>
      <c r="O186" s="20"/>
    </row>
    <row r="187" spans="2:15" x14ac:dyDescent="0.25">
      <c r="B187" s="16"/>
      <c r="C187" s="74"/>
      <c r="D187" s="5"/>
      <c r="E187" s="74"/>
      <c r="F187" s="124" t="s">
        <v>22</v>
      </c>
      <c r="G187" s="124"/>
      <c r="H187" s="65" t="s">
        <v>20</v>
      </c>
      <c r="I187" s="65" t="s">
        <v>3</v>
      </c>
      <c r="J187" s="65" t="s">
        <v>21</v>
      </c>
      <c r="K187" s="65" t="s">
        <v>18</v>
      </c>
      <c r="L187" s="5"/>
      <c r="M187" s="74"/>
      <c r="N187" s="74"/>
      <c r="O187" s="20"/>
    </row>
    <row r="188" spans="2:15" x14ac:dyDescent="0.25">
      <c r="B188" s="16"/>
      <c r="C188" s="74"/>
      <c r="D188" s="5"/>
      <c r="E188" s="74"/>
      <c r="F188" s="66" t="s">
        <v>51</v>
      </c>
      <c r="G188" s="72"/>
      <c r="H188" s="63">
        <v>438.61846999999995</v>
      </c>
      <c r="I188" s="69">
        <f>+H188/H$196</f>
        <v>0.3656654848546288</v>
      </c>
      <c r="J188" s="63">
        <v>304.255471</v>
      </c>
      <c r="K188" s="69">
        <f>+J188/H188</f>
        <v>0.69366771308102926</v>
      </c>
      <c r="L188" s="5"/>
      <c r="M188" s="74"/>
      <c r="N188" s="74"/>
      <c r="O188" s="20"/>
    </row>
    <row r="189" spans="2:15" x14ac:dyDescent="0.25">
      <c r="B189" s="16"/>
      <c r="C189" s="74"/>
      <c r="D189" s="5"/>
      <c r="E189" s="74"/>
      <c r="F189" s="66" t="s">
        <v>52</v>
      </c>
      <c r="G189" s="72"/>
      <c r="H189" s="63">
        <v>264.36711700000001</v>
      </c>
      <c r="I189" s="69">
        <f t="shared" ref="I189:I195" si="26">+H189/H$196</f>
        <v>0.2203963960236909</v>
      </c>
      <c r="J189" s="63">
        <v>181.72465800000001</v>
      </c>
      <c r="K189" s="69">
        <f t="shared" ref="K189:K191" si="27">+J189/H189</f>
        <v>0.68739508930681426</v>
      </c>
      <c r="L189" s="5"/>
      <c r="M189" s="74"/>
      <c r="N189" s="74"/>
      <c r="O189" s="20"/>
    </row>
    <row r="190" spans="2:15" x14ac:dyDescent="0.25">
      <c r="B190" s="16"/>
      <c r="C190" s="74"/>
      <c r="D190" s="5"/>
      <c r="E190" s="74"/>
      <c r="F190" s="66" t="s">
        <v>50</v>
      </c>
      <c r="G190" s="72"/>
      <c r="H190" s="63">
        <v>208.559169</v>
      </c>
      <c r="I190" s="69">
        <f t="shared" si="26"/>
        <v>0.17387067547169976</v>
      </c>
      <c r="J190" s="63">
        <v>148.112852</v>
      </c>
      <c r="K190" s="69">
        <f t="shared" si="27"/>
        <v>0.7101718553548706</v>
      </c>
      <c r="L190" s="5"/>
      <c r="M190" s="74"/>
      <c r="N190" s="74"/>
      <c r="O190" s="20"/>
    </row>
    <row r="191" spans="2:15" x14ac:dyDescent="0.25">
      <c r="B191" s="16"/>
      <c r="C191" s="74"/>
      <c r="D191" s="5"/>
      <c r="E191" s="74"/>
      <c r="F191" s="66" t="s">
        <v>53</v>
      </c>
      <c r="G191" s="72"/>
      <c r="H191" s="63">
        <v>61.576413000000002</v>
      </c>
      <c r="I191" s="69">
        <f t="shared" si="26"/>
        <v>5.1334748660387855E-2</v>
      </c>
      <c r="J191" s="63">
        <v>32.091543000000001</v>
      </c>
      <c r="K191" s="69">
        <f t="shared" si="27"/>
        <v>0.52116616471310206</v>
      </c>
      <c r="L191" s="5"/>
      <c r="M191" s="74"/>
      <c r="N191" s="74"/>
      <c r="O191" s="20"/>
    </row>
    <row r="192" spans="2:15" x14ac:dyDescent="0.25">
      <c r="B192" s="16"/>
      <c r="C192" s="74"/>
      <c r="D192" s="5"/>
      <c r="E192" s="74"/>
      <c r="F192" s="66" t="s">
        <v>73</v>
      </c>
      <c r="G192" s="72"/>
      <c r="H192" s="63">
        <v>58.870151</v>
      </c>
      <c r="I192" s="69">
        <f t="shared" si="26"/>
        <v>4.9078604256861807E-2</v>
      </c>
      <c r="J192" s="63">
        <v>38.020955999999998</v>
      </c>
      <c r="K192" s="69">
        <f>+J192/H192</f>
        <v>0.64584437705960696</v>
      </c>
      <c r="L192" s="5"/>
      <c r="M192" s="74"/>
      <c r="N192" s="74"/>
      <c r="O192" s="20"/>
    </row>
    <row r="193" spans="2:15" x14ac:dyDescent="0.25">
      <c r="B193" s="16"/>
      <c r="C193" s="74"/>
      <c r="D193" s="5"/>
      <c r="E193" s="74"/>
      <c r="F193" s="66" t="s">
        <v>60</v>
      </c>
      <c r="G193" s="72"/>
      <c r="H193" s="63">
        <v>57.604675999999998</v>
      </c>
      <c r="I193" s="69">
        <f t="shared" si="26"/>
        <v>4.8023608717238472E-2</v>
      </c>
      <c r="J193" s="63">
        <v>31.153493999999998</v>
      </c>
      <c r="K193" s="69">
        <f t="shared" ref="K193:K196" si="28">+J193/H193</f>
        <v>0.54081536714137579</v>
      </c>
      <c r="L193" s="5"/>
      <c r="M193" s="74"/>
      <c r="N193" s="74"/>
      <c r="O193" s="20"/>
    </row>
    <row r="194" spans="2:15" x14ac:dyDescent="0.25">
      <c r="B194" s="16"/>
      <c r="C194" s="74"/>
      <c r="D194" s="5"/>
      <c r="E194" s="74"/>
      <c r="F194" s="66" t="s">
        <v>54</v>
      </c>
      <c r="G194" s="72"/>
      <c r="H194" s="63">
        <v>26.752607999999999</v>
      </c>
      <c r="I194" s="69">
        <f t="shared" si="26"/>
        <v>2.2302994617271411E-2</v>
      </c>
      <c r="J194" s="63">
        <v>18.888773</v>
      </c>
      <c r="K194" s="69">
        <f t="shared" si="28"/>
        <v>0.70605351822147588</v>
      </c>
      <c r="L194" s="5"/>
      <c r="M194" s="74"/>
      <c r="N194" s="74"/>
      <c r="O194" s="20"/>
    </row>
    <row r="195" spans="2:15" x14ac:dyDescent="0.25">
      <c r="B195" s="16"/>
      <c r="C195" s="74"/>
      <c r="D195" s="5"/>
      <c r="E195" s="74"/>
      <c r="F195" s="66" t="s">
        <v>55</v>
      </c>
      <c r="G195" s="72"/>
      <c r="H195" s="63">
        <v>83.158837000000005</v>
      </c>
      <c r="I195" s="69">
        <f t="shared" si="26"/>
        <v>6.9327487398221171E-2</v>
      </c>
      <c r="J195" s="63">
        <v>47.972121000000008</v>
      </c>
      <c r="K195" s="69">
        <f t="shared" si="28"/>
        <v>0.57687339951615735</v>
      </c>
      <c r="L195" s="5"/>
      <c r="M195" s="74"/>
      <c r="N195" s="74"/>
      <c r="O195" s="20"/>
    </row>
    <row r="196" spans="2:15" x14ac:dyDescent="0.25">
      <c r="B196" s="16"/>
      <c r="C196" s="74"/>
      <c r="D196" s="5"/>
      <c r="E196" s="74"/>
      <c r="F196" s="67" t="s">
        <v>0</v>
      </c>
      <c r="G196" s="73"/>
      <c r="H196" s="52">
        <f>SUM(H188:H195)</f>
        <v>1199.5074409999997</v>
      </c>
      <c r="I196" s="68">
        <f>SUM(I188:I195)</f>
        <v>1.0000000000000002</v>
      </c>
      <c r="J196" s="64">
        <f>SUM(J188:J195)</f>
        <v>802.21986800000002</v>
      </c>
      <c r="K196" s="68">
        <f t="shared" si="28"/>
        <v>0.66879107255158765</v>
      </c>
      <c r="L196" s="5"/>
      <c r="M196" s="74"/>
      <c r="N196" s="74"/>
      <c r="O196" s="20"/>
    </row>
    <row r="197" spans="2:15" x14ac:dyDescent="0.25">
      <c r="B197" s="16"/>
      <c r="C197" s="74"/>
      <c r="D197" s="3"/>
      <c r="E197" s="5"/>
      <c r="F197" s="123" t="s">
        <v>90</v>
      </c>
      <c r="G197" s="123"/>
      <c r="H197" s="123"/>
      <c r="I197" s="123"/>
      <c r="J197" s="123"/>
      <c r="K197" s="123"/>
      <c r="L197" s="5"/>
      <c r="M197" s="3"/>
      <c r="N197" s="74"/>
      <c r="O197" s="20"/>
    </row>
    <row r="198" spans="2:15" x14ac:dyDescent="0.25">
      <c r="B198" s="16"/>
      <c r="C198" s="74"/>
      <c r="D198" s="5"/>
      <c r="E198" s="5"/>
      <c r="F198" s="92"/>
      <c r="G198" s="92"/>
      <c r="H198" s="5"/>
      <c r="I198" s="5"/>
      <c r="J198" s="5"/>
      <c r="K198" s="5"/>
      <c r="L198" s="5"/>
      <c r="M198" s="74"/>
      <c r="N198" s="74"/>
      <c r="O198" s="20"/>
    </row>
    <row r="199" spans="2:15" ht="15" customHeight="1" x14ac:dyDescent="0.25">
      <c r="B199" s="16"/>
      <c r="C199" s="118" t="str">
        <f>+CONCATENATE("Al al cierre del 2017,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al cierre del 2017,  los 2,270  proyectos presupuestados para el 2017, 432 no cuentan con ningún avance en ejecución del gasto, mientras que 207 (9.1% de proyectos) no superan el 50,0% de ejecución, 529 proyectos (23.3% del total) tienen un nivel de ejecución mayor al 50,0% pero no culminan al 100% y 1,102 proyectos por S/ 415.9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0"/>
    </row>
    <row r="202" spans="2:15" x14ac:dyDescent="0.25">
      <c r="B202" s="16"/>
      <c r="C202" s="74"/>
      <c r="D202" s="74"/>
      <c r="E202" s="119" t="s">
        <v>67</v>
      </c>
      <c r="F202" s="119"/>
      <c r="G202" s="119"/>
      <c r="H202" s="119"/>
      <c r="I202" s="119"/>
      <c r="J202" s="119"/>
      <c r="K202" s="119"/>
      <c r="L202" s="119"/>
      <c r="M202" s="74"/>
      <c r="N202" s="74"/>
      <c r="O202" s="20"/>
    </row>
    <row r="203" spans="2:15" x14ac:dyDescent="0.25">
      <c r="B203" s="16"/>
      <c r="C203" s="74"/>
      <c r="D203" s="74"/>
      <c r="E203" s="5"/>
      <c r="F203" s="120" t="s">
        <v>33</v>
      </c>
      <c r="G203" s="120"/>
      <c r="H203" s="120"/>
      <c r="I203" s="120"/>
      <c r="J203" s="120"/>
      <c r="K203" s="120"/>
      <c r="L203" s="5"/>
      <c r="M203" s="74"/>
      <c r="N203" s="74"/>
      <c r="O203" s="20"/>
    </row>
    <row r="204" spans="2:15" x14ac:dyDescent="0.25">
      <c r="B204" s="16"/>
      <c r="C204" s="74"/>
      <c r="D204" s="74"/>
      <c r="E204" s="74"/>
      <c r="F204" s="65" t="s">
        <v>25</v>
      </c>
      <c r="G204" s="65" t="s">
        <v>18</v>
      </c>
      <c r="H204" s="65" t="s">
        <v>20</v>
      </c>
      <c r="I204" s="65" t="s">
        <v>7</v>
      </c>
      <c r="J204" s="65" t="s">
        <v>24</v>
      </c>
      <c r="K204" s="65" t="s">
        <v>3</v>
      </c>
      <c r="L204" s="74"/>
      <c r="M204" s="74"/>
      <c r="N204" s="74"/>
      <c r="O204" s="20"/>
    </row>
    <row r="205" spans="2:15" x14ac:dyDescent="0.25">
      <c r="B205" s="16"/>
      <c r="C205" s="74"/>
      <c r="D205" s="74"/>
      <c r="E205" s="74"/>
      <c r="F205" s="77" t="s">
        <v>26</v>
      </c>
      <c r="G205" s="69">
        <f>+I205/H205</f>
        <v>0</v>
      </c>
      <c r="H205" s="63">
        <v>142.91376300000002</v>
      </c>
      <c r="I205" s="63">
        <v>0</v>
      </c>
      <c r="J205" s="77">
        <v>432</v>
      </c>
      <c r="K205" s="69">
        <f>+J205/J$209</f>
        <v>0.19030837004405288</v>
      </c>
      <c r="L205" s="74"/>
      <c r="M205" s="74"/>
      <c r="N205" s="74"/>
      <c r="O205" s="20"/>
    </row>
    <row r="206" spans="2:15" x14ac:dyDescent="0.25">
      <c r="B206" s="16"/>
      <c r="C206" s="74"/>
      <c r="D206" s="74"/>
      <c r="E206" s="74"/>
      <c r="F206" s="77" t="s">
        <v>27</v>
      </c>
      <c r="G206" s="69">
        <f t="shared" ref="G206:G209" si="29">+I206/H206</f>
        <v>0.17094290706644574</v>
      </c>
      <c r="H206" s="63">
        <v>215.64269399999995</v>
      </c>
      <c r="I206" s="63">
        <v>36.862588999999986</v>
      </c>
      <c r="J206" s="77">
        <v>207</v>
      </c>
      <c r="K206" s="69">
        <f t="shared" ref="K206:K208" si="30">+J206/J$209</f>
        <v>9.1189427312775337E-2</v>
      </c>
      <c r="L206" s="74"/>
      <c r="M206" s="74"/>
      <c r="N206" s="74"/>
      <c r="O206" s="20"/>
    </row>
    <row r="207" spans="2:15" x14ac:dyDescent="0.25">
      <c r="B207" s="16"/>
      <c r="C207" s="74"/>
      <c r="D207" s="74"/>
      <c r="E207" s="74"/>
      <c r="F207" s="77" t="s">
        <v>28</v>
      </c>
      <c r="G207" s="69">
        <f t="shared" si="29"/>
        <v>0.82514668717676065</v>
      </c>
      <c r="H207" s="63">
        <v>423.45197699999989</v>
      </c>
      <c r="I207" s="63">
        <v>349.40999599999975</v>
      </c>
      <c r="J207" s="77">
        <v>529</v>
      </c>
      <c r="K207" s="69">
        <f t="shared" si="30"/>
        <v>0.2330396475770925</v>
      </c>
      <c r="L207" s="74"/>
      <c r="M207" s="74"/>
      <c r="N207" s="74"/>
      <c r="O207" s="20"/>
    </row>
    <row r="208" spans="2:15" x14ac:dyDescent="0.25">
      <c r="B208" s="16"/>
      <c r="C208" s="74"/>
      <c r="D208" s="74"/>
      <c r="E208" s="74"/>
      <c r="F208" s="77" t="s">
        <v>29</v>
      </c>
      <c r="G208" s="69">
        <f t="shared" si="29"/>
        <v>0.99628331571097584</v>
      </c>
      <c r="H208" s="63">
        <v>417.49900699999932</v>
      </c>
      <c r="I208" s="63">
        <v>415.94729499999926</v>
      </c>
      <c r="J208" s="77">
        <v>1102</v>
      </c>
      <c r="K208" s="69">
        <f t="shared" si="30"/>
        <v>0.48546255506607927</v>
      </c>
      <c r="L208" s="74"/>
      <c r="M208" s="74"/>
      <c r="N208" s="74"/>
      <c r="O208" s="20"/>
    </row>
    <row r="209" spans="2:15" x14ac:dyDescent="0.25">
      <c r="B209" s="16"/>
      <c r="C209" s="74"/>
      <c r="D209" s="74"/>
      <c r="E209" s="74"/>
      <c r="F209" s="99" t="s">
        <v>0</v>
      </c>
      <c r="G209" s="68">
        <f t="shared" si="29"/>
        <v>0.66879108255569331</v>
      </c>
      <c r="H209" s="52">
        <f t="shared" ref="H209:J209" si="31">SUM(H205:H208)</f>
        <v>1199.5074409999993</v>
      </c>
      <c r="I209" s="64">
        <f t="shared" si="31"/>
        <v>802.21987999999897</v>
      </c>
      <c r="J209" s="52">
        <f t="shared" si="31"/>
        <v>2270</v>
      </c>
      <c r="K209" s="68">
        <f>SUM(K205:K208)</f>
        <v>1</v>
      </c>
      <c r="L209" s="74"/>
      <c r="M209" s="74"/>
      <c r="N209" s="74"/>
      <c r="O209" s="20"/>
    </row>
    <row r="210" spans="2:15" x14ac:dyDescent="0.25">
      <c r="B210" s="16"/>
      <c r="C210" s="74"/>
      <c r="D210" s="3"/>
      <c r="E210" s="5"/>
      <c r="F210" s="123" t="s">
        <v>90</v>
      </c>
      <c r="G210" s="123"/>
      <c r="H210" s="123"/>
      <c r="I210" s="123"/>
      <c r="J210" s="123"/>
      <c r="K210" s="123"/>
      <c r="L210" s="5"/>
      <c r="M210" s="3"/>
      <c r="N210" s="74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8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C120:N121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3" priority="4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2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7" t="s">
        <v>34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18" t="str">
        <f>+CONCATENATE("A la fecha en la región Lambayeque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Lambayeque se vienen ejecutando S/ 968.7 millones, lo que equivale a un avance en la ejecución del presupuesto del 70.0%. Por niveles de gobierno, el Gobierno Nacional viene ejecutando el 85.3% de su presupuesto para esta región, seguido del Gobierno Regional (74.0%) y de los gobiernos locales que en conjunto tienen una ejecución del 52.5%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104"/>
      <c r="D11" s="104"/>
      <c r="E11" s="104"/>
      <c r="F11" s="74"/>
      <c r="G11" s="74"/>
      <c r="H11" s="74"/>
      <c r="I11" s="74"/>
      <c r="J11" s="74"/>
      <c r="K11" s="74"/>
      <c r="L11" s="104"/>
      <c r="M11" s="104"/>
      <c r="N11" s="104"/>
      <c r="O11" s="18"/>
    </row>
    <row r="12" spans="2:15" ht="15" customHeight="1" x14ac:dyDescent="0.25">
      <c r="B12" s="16"/>
      <c r="C12" s="40"/>
      <c r="E12" s="125" t="s">
        <v>48</v>
      </c>
      <c r="F12" s="126"/>
      <c r="G12" s="126"/>
      <c r="H12" s="126"/>
      <c r="I12" s="126"/>
      <c r="J12" s="126"/>
      <c r="K12" s="126"/>
      <c r="L12" s="126"/>
      <c r="M12" s="40"/>
      <c r="N12" s="40"/>
      <c r="O12" s="18"/>
    </row>
    <row r="13" spans="2:15" x14ac:dyDescent="0.25">
      <c r="B13" s="16"/>
      <c r="C13" s="40"/>
      <c r="E13" s="127" t="s">
        <v>12</v>
      </c>
      <c r="F13" s="127"/>
      <c r="G13" s="127"/>
      <c r="H13" s="127"/>
      <c r="I13" s="127"/>
      <c r="J13" s="127"/>
      <c r="K13" s="127"/>
      <c r="L13" s="127"/>
      <c r="M13" s="40"/>
      <c r="N13" s="40"/>
      <c r="O13" s="18"/>
    </row>
    <row r="14" spans="2:15" x14ac:dyDescent="0.25">
      <c r="B14" s="16"/>
      <c r="C14" s="19"/>
      <c r="E14" s="128" t="s">
        <v>11</v>
      </c>
      <c r="F14" s="129"/>
      <c r="G14" s="133">
        <v>2017</v>
      </c>
      <c r="H14" s="133"/>
      <c r="I14" s="133"/>
      <c r="J14" s="133">
        <v>2016</v>
      </c>
      <c r="K14" s="133"/>
      <c r="L14" s="133"/>
      <c r="M14" s="19"/>
      <c r="N14" s="19"/>
      <c r="O14" s="20"/>
    </row>
    <row r="15" spans="2:15" x14ac:dyDescent="0.25">
      <c r="B15" s="16"/>
      <c r="C15" s="19"/>
      <c r="E15" s="130"/>
      <c r="F15" s="131"/>
      <c r="G15" s="105" t="s">
        <v>6</v>
      </c>
      <c r="H15" s="105" t="s">
        <v>7</v>
      </c>
      <c r="I15" s="105" t="s">
        <v>8</v>
      </c>
      <c r="J15" s="105" t="s">
        <v>6</v>
      </c>
      <c r="K15" s="105" t="s">
        <v>7</v>
      </c>
      <c r="L15" s="105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506.654179</v>
      </c>
      <c r="H16" s="7">
        <v>432.36161599999997</v>
      </c>
      <c r="I16" s="8">
        <f>+H16/G16</f>
        <v>0.85336632740968665</v>
      </c>
      <c r="J16" s="7">
        <v>348.11046000000005</v>
      </c>
      <c r="K16" s="7">
        <v>100.660228</v>
      </c>
      <c r="L16" s="8">
        <f t="shared" ref="L16:L19" si="0">+K16/J16</f>
        <v>0.28916174480939177</v>
      </c>
      <c r="M16" s="55">
        <f>+(I16-L16)*100</f>
        <v>56.420458260029484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355.48285600000003</v>
      </c>
      <c r="H17" s="7">
        <v>263.13532199999997</v>
      </c>
      <c r="I17" s="8">
        <f t="shared" ref="I17:I19" si="1">+H17/G17</f>
        <v>0.74021944394415451</v>
      </c>
      <c r="J17" s="7">
        <v>342.64434299999999</v>
      </c>
      <c r="K17" s="7">
        <v>276.15536200000003</v>
      </c>
      <c r="L17" s="8">
        <f t="shared" si="0"/>
        <v>0.8059533672207746</v>
      </c>
      <c r="M17" s="55">
        <f t="shared" ref="M17:M19" si="2">+(I17-L17)*100</f>
        <v>-6.5733923276620088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520.82142699999997</v>
      </c>
      <c r="H18" s="7">
        <v>273.25271199999997</v>
      </c>
      <c r="I18" s="8">
        <f t="shared" si="1"/>
        <v>0.52465720078755518</v>
      </c>
      <c r="J18" s="7">
        <v>474.691979</v>
      </c>
      <c r="K18" s="7">
        <v>274.32563099999999</v>
      </c>
      <c r="L18" s="8">
        <f t="shared" si="0"/>
        <v>0.57790239383842634</v>
      </c>
      <c r="M18" s="55">
        <f t="shared" si="2"/>
        <v>-5.3245193050871169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1382.9584620000001</v>
      </c>
      <c r="H19" s="53">
        <f t="shared" si="3"/>
        <v>968.74964999999997</v>
      </c>
      <c r="I19" s="54">
        <f t="shared" si="1"/>
        <v>0.70049077873171861</v>
      </c>
      <c r="J19" s="52">
        <f t="shared" ref="J19:K19" si="4">SUM(J16:J18)</f>
        <v>1165.446782</v>
      </c>
      <c r="K19" s="52">
        <f t="shared" si="4"/>
        <v>651.14122100000009</v>
      </c>
      <c r="L19" s="54">
        <f t="shared" si="0"/>
        <v>0.55870523738766487</v>
      </c>
      <c r="M19" s="55">
        <f t="shared" si="2"/>
        <v>14.178554134405374</v>
      </c>
      <c r="N19" s="19"/>
      <c r="O19" s="20"/>
    </row>
    <row r="20" spans="2:15" x14ac:dyDescent="0.25">
      <c r="B20" s="16"/>
      <c r="C20" s="19"/>
      <c r="E20" s="123" t="s">
        <v>89</v>
      </c>
      <c r="F20" s="123"/>
      <c r="G20" s="123"/>
      <c r="H20" s="123"/>
      <c r="I20" s="123"/>
      <c r="J20" s="123"/>
      <c r="K20" s="123"/>
      <c r="L20" s="123"/>
      <c r="M20" s="41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76.9%, mientras que para los proyectos del tipo social se registra un avance del 64.0% a dos meses de culminar el año 2017. Cabe resaltar que estos dos tipos de proyectos absorben el 96.7%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32" t="s">
        <v>49</v>
      </c>
      <c r="F25" s="132"/>
      <c r="G25" s="132"/>
      <c r="H25" s="132"/>
      <c r="I25" s="132"/>
      <c r="J25" s="132"/>
      <c r="K25" s="132"/>
      <c r="L25" s="132"/>
      <c r="M25" s="19"/>
      <c r="N25" s="19"/>
      <c r="O25" s="20"/>
    </row>
    <row r="26" spans="2:15" x14ac:dyDescent="0.25">
      <c r="B26" s="16"/>
      <c r="C26" s="19"/>
      <c r="D26" s="19"/>
      <c r="E26" s="5"/>
      <c r="F26" s="120" t="s">
        <v>1</v>
      </c>
      <c r="G26" s="120"/>
      <c r="H26" s="120"/>
      <c r="I26" s="120"/>
      <c r="J26" s="120"/>
      <c r="K26" s="120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24" t="s">
        <v>32</v>
      </c>
      <c r="G27" s="124"/>
      <c r="H27" s="65" t="s">
        <v>6</v>
      </c>
      <c r="I27" s="65" t="s">
        <v>16</v>
      </c>
      <c r="J27" s="65" t="s">
        <v>17</v>
      </c>
      <c r="K27" s="65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6" t="s">
        <v>13</v>
      </c>
      <c r="G28" s="49"/>
      <c r="H28" s="7">
        <v>716.99514099999999</v>
      </c>
      <c r="I28" s="69">
        <f>+H28/H$32</f>
        <v>0.51845023599848372</v>
      </c>
      <c r="J28" s="7">
        <v>551.17859899999996</v>
      </c>
      <c r="K28" s="69">
        <f>+J28/H28</f>
        <v>0.76873407849217201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6" t="s">
        <v>14</v>
      </c>
      <c r="G29" s="49"/>
      <c r="H29" s="7">
        <v>619.91372799999999</v>
      </c>
      <c r="I29" s="69">
        <f t="shared" ref="I29:I31" si="5">+H29/H$32</f>
        <v>0.44825187815366219</v>
      </c>
      <c r="J29" s="7">
        <v>396.66805899999997</v>
      </c>
      <c r="K29" s="69">
        <f t="shared" ref="K29:K32" si="6">+J29/H29</f>
        <v>0.6398762296807855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6" t="s">
        <v>23</v>
      </c>
      <c r="G30" s="49"/>
      <c r="H30" s="7">
        <v>27.286809999999996</v>
      </c>
      <c r="I30" s="69">
        <f t="shared" si="5"/>
        <v>1.9730751681824553E-2</v>
      </c>
      <c r="J30" s="7">
        <v>8.5836970000000008</v>
      </c>
      <c r="K30" s="69">
        <f t="shared" si="6"/>
        <v>0.3145731215924471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6" t="s">
        <v>15</v>
      </c>
      <c r="G31" s="49"/>
      <c r="H31" s="7">
        <v>18.762783000000002</v>
      </c>
      <c r="I31" s="69">
        <f t="shared" si="5"/>
        <v>1.3567134166029641E-2</v>
      </c>
      <c r="J31" s="7">
        <v>12.319291999999999</v>
      </c>
      <c r="K31" s="69">
        <f t="shared" si="6"/>
        <v>0.65658127581606618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7" t="s">
        <v>0</v>
      </c>
      <c r="G32" s="51"/>
      <c r="H32" s="52">
        <f>SUM(H28:H31)</f>
        <v>1382.9584619999998</v>
      </c>
      <c r="I32" s="68">
        <f>SUM(I28:I31)</f>
        <v>1.0000000000000002</v>
      </c>
      <c r="J32" s="52">
        <f>SUM(J28:J31)</f>
        <v>968.74964699999998</v>
      </c>
      <c r="K32" s="68">
        <f t="shared" si="6"/>
        <v>0.70049077656245617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23" t="s">
        <v>90</v>
      </c>
      <c r="G33" s="123"/>
      <c r="H33" s="123"/>
      <c r="I33" s="123"/>
      <c r="J33" s="123"/>
      <c r="K33" s="123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SANEAMIENTO cuenta con el mayor presupuesto en esta región, con un nivel de ejecución del 61.4%, del mismo modo para proyectos VIVIENDA Y DESARROLLO URBANO se tiene un nivel de avance de 94.8%. Cabe destacar que solo estos dos sectores concentran el 45.1%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4"/>
      <c r="D37" s="5"/>
      <c r="E37" s="5"/>
      <c r="F37" s="5"/>
      <c r="G37" s="5"/>
      <c r="H37" s="74"/>
      <c r="I37" s="74"/>
      <c r="J37" s="74"/>
      <c r="K37" s="74"/>
      <c r="L37" s="74"/>
      <c r="M37" s="74"/>
      <c r="N37" s="74"/>
      <c r="O37" s="20"/>
    </row>
    <row r="38" spans="2:15" x14ac:dyDescent="0.25">
      <c r="B38" s="16"/>
      <c r="C38" s="74"/>
      <c r="D38" s="5"/>
      <c r="E38" s="119" t="s">
        <v>56</v>
      </c>
      <c r="F38" s="119"/>
      <c r="G38" s="119"/>
      <c r="H38" s="119"/>
      <c r="I38" s="119"/>
      <c r="J38" s="119"/>
      <c r="K38" s="119"/>
      <c r="L38" s="119"/>
      <c r="M38" s="74"/>
      <c r="N38" s="74"/>
      <c r="O38" s="20"/>
    </row>
    <row r="39" spans="2:15" x14ac:dyDescent="0.25">
      <c r="B39" s="16"/>
      <c r="C39" s="74"/>
      <c r="D39" s="5"/>
      <c r="E39" s="5"/>
      <c r="F39" s="120" t="s">
        <v>1</v>
      </c>
      <c r="G39" s="120"/>
      <c r="H39" s="120"/>
      <c r="I39" s="120"/>
      <c r="J39" s="120"/>
      <c r="K39" s="120"/>
      <c r="L39" s="5"/>
      <c r="M39" s="74"/>
      <c r="N39" s="74"/>
      <c r="O39" s="20"/>
    </row>
    <row r="40" spans="2:15" x14ac:dyDescent="0.25">
      <c r="B40" s="16"/>
      <c r="C40" s="74"/>
      <c r="D40" s="5"/>
      <c r="E40" s="74"/>
      <c r="F40" s="121" t="s">
        <v>22</v>
      </c>
      <c r="G40" s="122"/>
      <c r="H40" s="71" t="s">
        <v>20</v>
      </c>
      <c r="I40" s="71" t="s">
        <v>3</v>
      </c>
      <c r="J40" s="65" t="s">
        <v>21</v>
      </c>
      <c r="K40" s="65" t="s">
        <v>18</v>
      </c>
      <c r="L40" s="5"/>
      <c r="M40" s="74"/>
      <c r="N40" s="74"/>
      <c r="O40" s="20"/>
    </row>
    <row r="41" spans="2:15" x14ac:dyDescent="0.25">
      <c r="B41" s="16"/>
      <c r="C41" s="74"/>
      <c r="D41" s="5"/>
      <c r="E41" s="74"/>
      <c r="F41" s="66" t="s">
        <v>51</v>
      </c>
      <c r="G41" s="72"/>
      <c r="H41" s="7">
        <v>371.84482100000002</v>
      </c>
      <c r="I41" s="69">
        <f>+H41/H$49</f>
        <v>0.26887634821818679</v>
      </c>
      <c r="J41" s="63">
        <v>228.21198099999998</v>
      </c>
      <c r="K41" s="69">
        <f>+J41/H41</f>
        <v>0.61372908297141504</v>
      </c>
      <c r="L41" s="5"/>
      <c r="M41" s="74"/>
      <c r="N41" s="74"/>
      <c r="O41" s="20"/>
    </row>
    <row r="42" spans="2:15" x14ac:dyDescent="0.25">
      <c r="B42" s="16"/>
      <c r="C42" s="74"/>
      <c r="D42" s="5"/>
      <c r="E42" s="74"/>
      <c r="F42" s="66" t="s">
        <v>76</v>
      </c>
      <c r="G42" s="72"/>
      <c r="H42" s="63">
        <v>251.81851999999998</v>
      </c>
      <c r="I42" s="69">
        <f t="shared" ref="I42:I48" si="7">+H42/H$49</f>
        <v>0.18208682828826714</v>
      </c>
      <c r="J42" s="63">
        <v>238.83133999999998</v>
      </c>
      <c r="K42" s="69">
        <f t="shared" ref="K42:K49" si="8">+J42/H42</f>
        <v>0.9484264302720864</v>
      </c>
      <c r="L42" s="5"/>
      <c r="M42" s="74"/>
      <c r="N42" s="74"/>
      <c r="O42" s="20"/>
    </row>
    <row r="43" spans="2:15" x14ac:dyDescent="0.25">
      <c r="B43" s="16"/>
      <c r="C43" s="74"/>
      <c r="D43" s="5"/>
      <c r="E43" s="74"/>
      <c r="F43" s="66" t="s">
        <v>52</v>
      </c>
      <c r="G43" s="72"/>
      <c r="H43" s="63">
        <v>217.19317700000002</v>
      </c>
      <c r="I43" s="69">
        <f t="shared" si="7"/>
        <v>0.15704967500318173</v>
      </c>
      <c r="J43" s="63">
        <v>155.79469499999999</v>
      </c>
      <c r="K43" s="69">
        <f t="shared" si="8"/>
        <v>0.71730934254900636</v>
      </c>
      <c r="L43" s="5"/>
      <c r="M43" s="74"/>
      <c r="N43" s="74"/>
      <c r="O43" s="20"/>
    </row>
    <row r="44" spans="2:15" x14ac:dyDescent="0.25">
      <c r="B44" s="16"/>
      <c r="C44" s="74"/>
      <c r="D44" s="5"/>
      <c r="E44" s="74"/>
      <c r="F44" s="66" t="s">
        <v>50</v>
      </c>
      <c r="G44" s="72"/>
      <c r="H44" s="63">
        <v>216.890356</v>
      </c>
      <c r="I44" s="69">
        <f t="shared" si="7"/>
        <v>0.15683070891828421</v>
      </c>
      <c r="J44" s="63">
        <v>134.09196299999999</v>
      </c>
      <c r="K44" s="69">
        <f t="shared" si="8"/>
        <v>0.61824769654580669</v>
      </c>
      <c r="L44" s="5"/>
      <c r="M44" s="74"/>
      <c r="N44" s="74"/>
      <c r="O44" s="20"/>
    </row>
    <row r="45" spans="2:15" x14ac:dyDescent="0.25">
      <c r="B45" s="16"/>
      <c r="C45" s="74"/>
      <c r="D45" s="5"/>
      <c r="E45" s="74"/>
      <c r="F45" s="66" t="s">
        <v>53</v>
      </c>
      <c r="G45" s="72"/>
      <c r="H45" s="63">
        <v>199.22661099999999</v>
      </c>
      <c r="I45" s="69">
        <f t="shared" si="7"/>
        <v>0.14405827541044397</v>
      </c>
      <c r="J45" s="63">
        <v>157.64419099999998</v>
      </c>
      <c r="K45" s="69">
        <f t="shared" si="8"/>
        <v>0.7912807943111575</v>
      </c>
      <c r="L45" s="5"/>
      <c r="M45" s="74"/>
      <c r="N45" s="74"/>
      <c r="O45" s="20"/>
    </row>
    <row r="46" spans="2:15" x14ac:dyDescent="0.25">
      <c r="B46" s="16"/>
      <c r="C46" s="74"/>
      <c r="D46" s="5"/>
      <c r="E46" s="74"/>
      <c r="F46" s="66" t="s">
        <v>60</v>
      </c>
      <c r="G46" s="72"/>
      <c r="H46" s="63">
        <v>24.067166999999998</v>
      </c>
      <c r="I46" s="69">
        <f t="shared" si="7"/>
        <v>1.740266802026336E-2</v>
      </c>
      <c r="J46" s="63">
        <v>5.3889139999999998</v>
      </c>
      <c r="K46" s="69">
        <f t="shared" si="8"/>
        <v>0.22391143918185302</v>
      </c>
      <c r="L46" s="5"/>
      <c r="M46" s="74"/>
      <c r="N46" s="74"/>
      <c r="O46" s="20"/>
    </row>
    <row r="47" spans="2:15" x14ac:dyDescent="0.25">
      <c r="B47" s="16"/>
      <c r="C47" s="74"/>
      <c r="D47" s="5"/>
      <c r="E47" s="74"/>
      <c r="F47" s="66" t="s">
        <v>75</v>
      </c>
      <c r="G47" s="72"/>
      <c r="H47" s="63">
        <v>21.457774000000004</v>
      </c>
      <c r="I47" s="69">
        <f t="shared" si="7"/>
        <v>1.5515848515774155E-2</v>
      </c>
      <c r="J47" s="63">
        <v>7.8458239999999986</v>
      </c>
      <c r="K47" s="69">
        <f t="shared" si="8"/>
        <v>0.36564016379331787</v>
      </c>
      <c r="L47" s="5"/>
      <c r="M47" s="74"/>
      <c r="N47" s="74"/>
      <c r="O47" s="20"/>
    </row>
    <row r="48" spans="2:15" x14ac:dyDescent="0.25">
      <c r="B48" s="16"/>
      <c r="C48" s="74"/>
      <c r="D48" s="5"/>
      <c r="E48" s="74"/>
      <c r="F48" s="66" t="s">
        <v>55</v>
      </c>
      <c r="G48" s="72"/>
      <c r="H48" s="63">
        <v>80.460036000000002</v>
      </c>
      <c r="I48" s="69">
        <f t="shared" si="7"/>
        <v>5.8179647625598761E-2</v>
      </c>
      <c r="J48" s="63">
        <v>40.940739000000001</v>
      </c>
      <c r="K48" s="69">
        <f t="shared" si="8"/>
        <v>0.50883321752428745</v>
      </c>
      <c r="L48" s="5"/>
      <c r="M48" s="74"/>
      <c r="N48" s="74"/>
      <c r="O48" s="20"/>
    </row>
    <row r="49" spans="2:15" x14ac:dyDescent="0.25">
      <c r="B49" s="16"/>
      <c r="C49" s="19"/>
      <c r="D49" s="11"/>
      <c r="E49" s="19"/>
      <c r="F49" s="67" t="s">
        <v>0</v>
      </c>
      <c r="G49" s="73"/>
      <c r="H49" s="52">
        <f>SUM(H41:H48)</f>
        <v>1382.9584619999998</v>
      </c>
      <c r="I49" s="68">
        <f>SUM(I41:I48)</f>
        <v>1</v>
      </c>
      <c r="J49" s="52">
        <f>SUM(J41:J48)</f>
        <v>968.74964699999987</v>
      </c>
      <c r="K49" s="68">
        <f t="shared" si="8"/>
        <v>0.70049077656245617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23" t="s">
        <v>90</v>
      </c>
      <c r="G50" s="123"/>
      <c r="H50" s="123"/>
      <c r="I50" s="123"/>
      <c r="J50" s="123"/>
      <c r="K50" s="123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981  proyectos presupuestados para el 2017, 190 no cuentan con ningún avance en ejecución del gasto, mientras que 137 (14.0% de proyectos) no superan el 50,0% de ejecución, 253 proyectos (25.8% del total) tienen un nivel de ejecución mayor al 50,0% pero no culminan al 100% y 401 proyectos por S/ 474.6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0"/>
    </row>
    <row r="55" spans="2:15" x14ac:dyDescent="0.25">
      <c r="B55" s="16"/>
      <c r="C55" s="74"/>
      <c r="D55" s="74"/>
      <c r="E55" s="119" t="s">
        <v>64</v>
      </c>
      <c r="F55" s="119"/>
      <c r="G55" s="119"/>
      <c r="H55" s="119"/>
      <c r="I55" s="119"/>
      <c r="J55" s="119"/>
      <c r="K55" s="119"/>
      <c r="L55" s="119"/>
      <c r="M55" s="74"/>
      <c r="N55" s="74"/>
      <c r="O55" s="20"/>
    </row>
    <row r="56" spans="2:15" x14ac:dyDescent="0.25">
      <c r="B56" s="16"/>
      <c r="C56" s="74"/>
      <c r="D56" s="74"/>
      <c r="E56" s="5"/>
      <c r="F56" s="120" t="s">
        <v>33</v>
      </c>
      <c r="G56" s="120"/>
      <c r="H56" s="120"/>
      <c r="I56" s="120"/>
      <c r="J56" s="120"/>
      <c r="K56" s="120"/>
      <c r="L56" s="5"/>
      <c r="M56" s="74"/>
      <c r="N56" s="74"/>
      <c r="O56" s="20"/>
    </row>
    <row r="57" spans="2:15" x14ac:dyDescent="0.25">
      <c r="B57" s="16"/>
      <c r="C57" s="74"/>
      <c r="D57" s="74"/>
      <c r="E57" s="74"/>
      <c r="F57" s="76" t="s">
        <v>25</v>
      </c>
      <c r="G57" s="65" t="s">
        <v>18</v>
      </c>
      <c r="H57" s="65" t="s">
        <v>20</v>
      </c>
      <c r="I57" s="65" t="s">
        <v>7</v>
      </c>
      <c r="J57" s="65" t="s">
        <v>24</v>
      </c>
      <c r="K57" s="65" t="s">
        <v>3</v>
      </c>
      <c r="L57" s="74"/>
      <c r="M57" s="74" t="s">
        <v>36</v>
      </c>
      <c r="N57" s="74"/>
      <c r="O57" s="20"/>
    </row>
    <row r="58" spans="2:15" x14ac:dyDescent="0.25">
      <c r="B58" s="16"/>
      <c r="C58" s="74"/>
      <c r="D58" s="74"/>
      <c r="E58" s="74"/>
      <c r="F58" s="77" t="s">
        <v>26</v>
      </c>
      <c r="G58" s="69">
        <f>+I58/H58</f>
        <v>0</v>
      </c>
      <c r="H58" s="61">
        <v>136.40735099999998</v>
      </c>
      <c r="I58" s="61">
        <v>0</v>
      </c>
      <c r="J58" s="98">
        <v>190</v>
      </c>
      <c r="K58" s="69">
        <f>+J58/J$62</f>
        <v>0.19367991845056065</v>
      </c>
      <c r="L58" s="74"/>
      <c r="M58" s="79">
        <f>SUM(J59:J61)</f>
        <v>791</v>
      </c>
      <c r="N58" s="74"/>
      <c r="O58" s="20"/>
    </row>
    <row r="59" spans="2:15" x14ac:dyDescent="0.25">
      <c r="B59" s="16"/>
      <c r="C59" s="74"/>
      <c r="D59" s="74"/>
      <c r="E59" s="74"/>
      <c r="F59" s="77" t="s">
        <v>27</v>
      </c>
      <c r="G59" s="69">
        <f t="shared" ref="G59:G62" si="9">+I59/H59</f>
        <v>0.25093791995978842</v>
      </c>
      <c r="H59" s="61">
        <v>221.86648000000002</v>
      </c>
      <c r="I59" s="61">
        <v>55.674713000000004</v>
      </c>
      <c r="J59" s="98">
        <v>137</v>
      </c>
      <c r="K59" s="69">
        <f t="shared" ref="K59:K61" si="10">+J59/J$62</f>
        <v>0.13965341488277269</v>
      </c>
      <c r="L59" s="74"/>
      <c r="M59" s="74"/>
      <c r="N59" s="74"/>
      <c r="O59" s="20"/>
    </row>
    <row r="60" spans="2:15" x14ac:dyDescent="0.25">
      <c r="B60" s="16"/>
      <c r="C60" s="74"/>
      <c r="D60" s="74"/>
      <c r="E60" s="74"/>
      <c r="F60" s="77" t="s">
        <v>28</v>
      </c>
      <c r="G60" s="69">
        <f t="shared" si="9"/>
        <v>0.80021260885316248</v>
      </c>
      <c r="H60" s="61">
        <v>547.96777400000008</v>
      </c>
      <c r="I60" s="61">
        <v>438.49072200000018</v>
      </c>
      <c r="J60" s="98">
        <v>253</v>
      </c>
      <c r="K60" s="69">
        <f t="shared" si="10"/>
        <v>0.25790010193679919</v>
      </c>
      <c r="L60" s="74"/>
      <c r="M60" s="74"/>
      <c r="N60" s="74"/>
      <c r="O60" s="20"/>
    </row>
    <row r="61" spans="2:15" x14ac:dyDescent="0.25">
      <c r="B61" s="16"/>
      <c r="C61" s="74"/>
      <c r="D61" s="74"/>
      <c r="E61" s="74"/>
      <c r="F61" s="77" t="s">
        <v>29</v>
      </c>
      <c r="G61" s="69">
        <f t="shared" si="9"/>
        <v>0.99552641370095274</v>
      </c>
      <c r="H61" s="61">
        <v>476.71685700000006</v>
      </c>
      <c r="I61" s="61">
        <v>474.58422300000001</v>
      </c>
      <c r="J61" s="98">
        <v>401</v>
      </c>
      <c r="K61" s="69">
        <f t="shared" si="10"/>
        <v>0.4087665647298675</v>
      </c>
      <c r="L61" s="74"/>
      <c r="M61" s="74"/>
      <c r="N61" s="74"/>
      <c r="O61" s="20"/>
    </row>
    <row r="62" spans="2:15" x14ac:dyDescent="0.25">
      <c r="B62" s="16"/>
      <c r="C62" s="19"/>
      <c r="D62" s="19"/>
      <c r="E62" s="19"/>
      <c r="F62" s="78" t="s">
        <v>0</v>
      </c>
      <c r="G62" s="68">
        <f t="shared" si="9"/>
        <v>0.70049078451641889</v>
      </c>
      <c r="H62" s="53">
        <f t="shared" ref="H62:J62" si="11">SUM(H58:H61)</f>
        <v>1382.9584620000001</v>
      </c>
      <c r="I62" s="53">
        <f t="shared" si="11"/>
        <v>968.74965800000018</v>
      </c>
      <c r="J62" s="75">
        <f t="shared" si="11"/>
        <v>981</v>
      </c>
      <c r="K62" s="68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23" t="s">
        <v>90</v>
      </c>
      <c r="G63" s="123"/>
      <c r="H63" s="123"/>
      <c r="I63" s="123"/>
      <c r="J63" s="123"/>
      <c r="K63" s="123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17" t="s">
        <v>19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7"/>
    </row>
    <row r="70" spans="2:15" x14ac:dyDescent="0.25">
      <c r="B70" s="16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95.9%, mientras que para los proyectos del tipo social se registra un avance del 74.8% a dos meses de culminar el año 2017. Cabe resaltar que estos dos tipos de proyectos absorben el 97.8%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4"/>
      <c r="D73" s="74"/>
      <c r="E73" s="5"/>
      <c r="F73" s="5"/>
      <c r="G73" s="5"/>
      <c r="H73" s="5"/>
      <c r="I73" s="5"/>
      <c r="J73" s="5"/>
      <c r="K73" s="5"/>
      <c r="L73" s="5"/>
      <c r="M73" s="74"/>
      <c r="N73" s="74"/>
      <c r="O73" s="20"/>
    </row>
    <row r="74" spans="2:15" x14ac:dyDescent="0.25">
      <c r="B74" s="16"/>
      <c r="C74" s="74"/>
      <c r="D74" s="74"/>
      <c r="E74" s="132" t="s">
        <v>58</v>
      </c>
      <c r="F74" s="132"/>
      <c r="G74" s="132"/>
      <c r="H74" s="132"/>
      <c r="I74" s="132"/>
      <c r="J74" s="132"/>
      <c r="K74" s="132"/>
      <c r="L74" s="132"/>
      <c r="M74" s="74"/>
      <c r="N74" s="74"/>
      <c r="O74" s="20"/>
    </row>
    <row r="75" spans="2:15" x14ac:dyDescent="0.25">
      <c r="B75" s="16"/>
      <c r="C75" s="74"/>
      <c r="D75" s="74"/>
      <c r="E75" s="5"/>
      <c r="F75" s="120" t="s">
        <v>1</v>
      </c>
      <c r="G75" s="120"/>
      <c r="H75" s="120"/>
      <c r="I75" s="120"/>
      <c r="J75" s="120"/>
      <c r="K75" s="120"/>
      <c r="L75" s="5"/>
      <c r="M75" s="74"/>
      <c r="N75" s="74"/>
      <c r="O75" s="20"/>
    </row>
    <row r="76" spans="2:15" x14ac:dyDescent="0.25">
      <c r="B76" s="16"/>
      <c r="C76" s="74"/>
      <c r="D76" s="74"/>
      <c r="E76" s="5"/>
      <c r="F76" s="124" t="s">
        <v>32</v>
      </c>
      <c r="G76" s="124"/>
      <c r="H76" s="65" t="s">
        <v>6</v>
      </c>
      <c r="I76" s="65" t="s">
        <v>16</v>
      </c>
      <c r="J76" s="65" t="s">
        <v>17</v>
      </c>
      <c r="K76" s="65" t="s">
        <v>18</v>
      </c>
      <c r="L76" s="5"/>
      <c r="M76" s="74"/>
      <c r="N76" s="74"/>
      <c r="O76" s="20"/>
    </row>
    <row r="77" spans="2:15" x14ac:dyDescent="0.25">
      <c r="B77" s="16"/>
      <c r="C77" s="74"/>
      <c r="D77" s="74"/>
      <c r="E77" s="5"/>
      <c r="F77" s="66" t="s">
        <v>13</v>
      </c>
      <c r="G77" s="49"/>
      <c r="H77" s="62">
        <v>264.742345</v>
      </c>
      <c r="I77" s="69">
        <f>+H77/$H$81</f>
        <v>0.52253066484624811</v>
      </c>
      <c r="J77" s="63">
        <v>253.86759300000003</v>
      </c>
      <c r="K77" s="69">
        <f>+J77/H77</f>
        <v>0.95892326178496312</v>
      </c>
      <c r="L77" s="5"/>
      <c r="M77" s="74"/>
      <c r="N77" s="74"/>
      <c r="O77" s="20"/>
    </row>
    <row r="78" spans="2:15" x14ac:dyDescent="0.25">
      <c r="B78" s="16"/>
      <c r="C78" s="74"/>
      <c r="D78" s="74"/>
      <c r="E78" s="5"/>
      <c r="F78" s="66" t="s">
        <v>14</v>
      </c>
      <c r="G78" s="49"/>
      <c r="H78" s="63">
        <v>231.01311899999996</v>
      </c>
      <c r="I78" s="69">
        <f>+H78/$H$81</f>
        <v>0.45595818326409177</v>
      </c>
      <c r="J78" s="63">
        <v>172.85105999999999</v>
      </c>
      <c r="K78" s="69">
        <f t="shared" ref="K78:K81" si="12">+J78/H78</f>
        <v>0.74823049335133218</v>
      </c>
      <c r="L78" s="5"/>
      <c r="M78" s="74"/>
      <c r="N78" s="74"/>
      <c r="O78" s="20"/>
    </row>
    <row r="79" spans="2:15" x14ac:dyDescent="0.25">
      <c r="B79" s="16"/>
      <c r="C79" s="74"/>
      <c r="D79" s="74"/>
      <c r="E79" s="5"/>
      <c r="F79" s="66" t="s">
        <v>23</v>
      </c>
      <c r="G79" s="49"/>
      <c r="H79" s="63">
        <v>8.2416140000000002</v>
      </c>
      <c r="I79" s="69">
        <f>+H79/$H$81</f>
        <v>1.6266744342791656E-2</v>
      </c>
      <c r="J79" s="63">
        <v>3.021245</v>
      </c>
      <c r="K79" s="69">
        <f t="shared" si="12"/>
        <v>0.36658414237793713</v>
      </c>
      <c r="L79" s="5"/>
      <c r="M79" s="74"/>
      <c r="N79" s="74"/>
      <c r="O79" s="20"/>
    </row>
    <row r="80" spans="2:15" x14ac:dyDescent="0.25">
      <c r="B80" s="16"/>
      <c r="C80" s="74"/>
      <c r="D80" s="74"/>
      <c r="E80" s="5"/>
      <c r="F80" s="66" t="s">
        <v>15</v>
      </c>
      <c r="G80" s="49"/>
      <c r="H80" s="63">
        <v>2.6571009999999999</v>
      </c>
      <c r="I80" s="69">
        <f>+H80/$H$81</f>
        <v>5.2444075468683739E-3</v>
      </c>
      <c r="J80" s="63">
        <v>2.621718</v>
      </c>
      <c r="K80" s="69">
        <f t="shared" si="12"/>
        <v>0.98668360743532146</v>
      </c>
      <c r="L80" s="5"/>
      <c r="M80" s="74"/>
      <c r="N80" s="74"/>
      <c r="O80" s="20"/>
    </row>
    <row r="81" spans="2:15" x14ac:dyDescent="0.25">
      <c r="B81" s="16"/>
      <c r="C81" s="74"/>
      <c r="D81" s="74"/>
      <c r="E81" s="5"/>
      <c r="F81" s="67" t="s">
        <v>0</v>
      </c>
      <c r="G81" s="51"/>
      <c r="H81" s="64">
        <f>SUM(H77:H80)</f>
        <v>506.654179</v>
      </c>
      <c r="I81" s="68">
        <f>+H81/$H$81</f>
        <v>1</v>
      </c>
      <c r="J81" s="64">
        <f>SUM(J77:J80)</f>
        <v>432.36161600000003</v>
      </c>
      <c r="K81" s="68">
        <f t="shared" si="12"/>
        <v>0.85336632740968676</v>
      </c>
      <c r="L81" s="5"/>
      <c r="M81" s="74"/>
      <c r="N81" s="74"/>
      <c r="O81" s="20"/>
    </row>
    <row r="82" spans="2:15" x14ac:dyDescent="0.25">
      <c r="B82" s="16"/>
      <c r="C82" s="74"/>
      <c r="D82" s="3"/>
      <c r="E82" s="5"/>
      <c r="F82" s="123" t="s">
        <v>90</v>
      </c>
      <c r="G82" s="123"/>
      <c r="H82" s="123"/>
      <c r="I82" s="123"/>
      <c r="J82" s="123"/>
      <c r="K82" s="123"/>
      <c r="L82" s="5"/>
      <c r="M82" s="3"/>
      <c r="N82" s="74"/>
      <c r="O82" s="20"/>
    </row>
    <row r="83" spans="2:15" x14ac:dyDescent="0.25">
      <c r="B83" s="16"/>
      <c r="C83" s="74"/>
      <c r="D83" s="74"/>
      <c r="E83" s="5"/>
      <c r="F83" s="5"/>
      <c r="G83" s="5"/>
      <c r="H83" s="5"/>
      <c r="I83" s="5"/>
      <c r="J83" s="5"/>
      <c r="K83" s="5"/>
      <c r="L83" s="5"/>
      <c r="M83" s="74"/>
      <c r="N83" s="74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VIVIENDA Y DESARROLLO URBANO cuenta con el mayor presupuesto en esta región, con un nivel de ejecución del 99.2%, del mismo modo para proyectos SANEAMIENTO se tiene un nivel de avance de 75.0%. Cabe destacar que solo estos dos sectores concentran el 76.2%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4"/>
      <c r="D86" s="5"/>
      <c r="E86" s="5"/>
      <c r="F86" s="5"/>
      <c r="G86" s="5"/>
      <c r="H86" s="74"/>
      <c r="I86" s="74"/>
      <c r="J86" s="74"/>
      <c r="K86" s="74"/>
      <c r="L86" s="74"/>
      <c r="M86" s="74"/>
      <c r="N86" s="74"/>
      <c r="O86" s="20"/>
    </row>
    <row r="87" spans="2:15" x14ac:dyDescent="0.25">
      <c r="B87" s="16"/>
      <c r="C87" s="74"/>
      <c r="D87" s="5"/>
      <c r="E87" s="119" t="s">
        <v>61</v>
      </c>
      <c r="F87" s="119"/>
      <c r="G87" s="119"/>
      <c r="H87" s="119"/>
      <c r="I87" s="119"/>
      <c r="J87" s="119"/>
      <c r="K87" s="119"/>
      <c r="L87" s="119"/>
      <c r="M87" s="74"/>
      <c r="N87" s="74"/>
      <c r="O87" s="20"/>
    </row>
    <row r="88" spans="2:15" x14ac:dyDescent="0.25">
      <c r="B88" s="16"/>
      <c r="C88" s="74"/>
      <c r="D88" s="5"/>
      <c r="E88" s="5"/>
      <c r="F88" s="120" t="s">
        <v>1</v>
      </c>
      <c r="G88" s="120"/>
      <c r="H88" s="120"/>
      <c r="I88" s="120"/>
      <c r="J88" s="120"/>
      <c r="K88" s="120"/>
      <c r="L88" s="5"/>
      <c r="M88" s="74"/>
      <c r="N88" s="74"/>
      <c r="O88" s="20"/>
    </row>
    <row r="89" spans="2:15" x14ac:dyDescent="0.25">
      <c r="B89" s="16"/>
      <c r="C89" s="74"/>
      <c r="D89" s="5"/>
      <c r="E89" s="74"/>
      <c r="F89" s="121" t="s">
        <v>22</v>
      </c>
      <c r="G89" s="122"/>
      <c r="H89" s="71" t="s">
        <v>20</v>
      </c>
      <c r="I89" s="71" t="s">
        <v>3</v>
      </c>
      <c r="J89" s="65" t="s">
        <v>21</v>
      </c>
      <c r="K89" s="65" t="s">
        <v>18</v>
      </c>
      <c r="L89" s="5"/>
      <c r="M89" s="74"/>
      <c r="N89" s="74"/>
      <c r="O89" s="20"/>
    </row>
    <row r="90" spans="2:15" x14ac:dyDescent="0.25">
      <c r="B90" s="16"/>
      <c r="C90" s="74"/>
      <c r="D90" s="5"/>
      <c r="E90" s="74"/>
      <c r="F90" s="66" t="s">
        <v>76</v>
      </c>
      <c r="G90" s="72"/>
      <c r="H90" s="63">
        <v>223.70777799999999</v>
      </c>
      <c r="I90" s="69">
        <f t="shared" ref="I90:I97" si="13">+H90/$H$98</f>
        <v>0.44153939170409962</v>
      </c>
      <c r="J90" s="63">
        <v>221.94264999999999</v>
      </c>
      <c r="K90" s="69">
        <f>+J90/H90</f>
        <v>0.99210967085820323</v>
      </c>
      <c r="L90" s="5"/>
      <c r="M90" s="74"/>
      <c r="N90" s="74"/>
      <c r="O90" s="20"/>
    </row>
    <row r="91" spans="2:15" x14ac:dyDescent="0.25">
      <c r="B91" s="16"/>
      <c r="C91" s="74"/>
      <c r="D91" s="5"/>
      <c r="E91" s="74"/>
      <c r="F91" s="66" t="s">
        <v>51</v>
      </c>
      <c r="G91" s="72"/>
      <c r="H91" s="63">
        <v>162.61575399999998</v>
      </c>
      <c r="I91" s="69">
        <f t="shared" si="13"/>
        <v>0.32096005666223859</v>
      </c>
      <c r="J91" s="63">
        <v>121.965622</v>
      </c>
      <c r="K91" s="69">
        <f t="shared" ref="K91:K98" si="14">+J91/H91</f>
        <v>0.75002340794115196</v>
      </c>
      <c r="L91" s="5"/>
      <c r="M91" s="74"/>
      <c r="N91" s="74"/>
      <c r="O91" s="20"/>
    </row>
    <row r="92" spans="2:15" x14ac:dyDescent="0.25">
      <c r="B92" s="16"/>
      <c r="C92" s="74"/>
      <c r="D92" s="5"/>
      <c r="E92" s="74"/>
      <c r="F92" s="66" t="s">
        <v>52</v>
      </c>
      <c r="G92" s="72"/>
      <c r="H92" s="63">
        <v>63.044033000000006</v>
      </c>
      <c r="I92" s="69">
        <f t="shared" si="13"/>
        <v>0.12443207934143972</v>
      </c>
      <c r="J92" s="63">
        <v>47.808227000000002</v>
      </c>
      <c r="K92" s="69">
        <f t="shared" si="14"/>
        <v>0.75833072100574528</v>
      </c>
      <c r="L92" s="5"/>
      <c r="M92" s="74"/>
      <c r="N92" s="74"/>
      <c r="O92" s="20"/>
    </row>
    <row r="93" spans="2:15" x14ac:dyDescent="0.25">
      <c r="B93" s="16"/>
      <c r="C93" s="74"/>
      <c r="D93" s="5"/>
      <c r="E93" s="74"/>
      <c r="F93" s="66" t="s">
        <v>50</v>
      </c>
      <c r="G93" s="72"/>
      <c r="H93" s="63">
        <v>33.732684999999996</v>
      </c>
      <c r="I93" s="69">
        <f t="shared" si="13"/>
        <v>6.6579308724107056E-2</v>
      </c>
      <c r="J93" s="63">
        <v>28.306101999999999</v>
      </c>
      <c r="K93" s="69">
        <f t="shared" si="14"/>
        <v>0.83912982319670082</v>
      </c>
      <c r="L93" s="5"/>
      <c r="M93" s="74"/>
      <c r="N93" s="74"/>
      <c r="O93" s="20"/>
    </row>
    <row r="94" spans="2:15" x14ac:dyDescent="0.25">
      <c r="B94" s="16"/>
      <c r="C94" s="74"/>
      <c r="D94" s="5"/>
      <c r="E94" s="74"/>
      <c r="F94" s="66" t="s">
        <v>60</v>
      </c>
      <c r="G94" s="72"/>
      <c r="H94" s="63">
        <v>6.1902470000000003</v>
      </c>
      <c r="I94" s="69">
        <f t="shared" si="13"/>
        <v>1.2217893894051944E-2</v>
      </c>
      <c r="J94" s="63">
        <v>0.99473800000000001</v>
      </c>
      <c r="K94" s="69">
        <f t="shared" si="14"/>
        <v>0.16069439555481388</v>
      </c>
      <c r="L94" s="5"/>
      <c r="M94" s="74"/>
      <c r="N94" s="74"/>
      <c r="O94" s="20"/>
    </row>
    <row r="95" spans="2:15" x14ac:dyDescent="0.25">
      <c r="B95" s="16"/>
      <c r="C95" s="74"/>
      <c r="D95" s="5"/>
      <c r="E95" s="74"/>
      <c r="F95" s="66" t="s">
        <v>73</v>
      </c>
      <c r="G95" s="72"/>
      <c r="H95" s="63">
        <v>5.266534</v>
      </c>
      <c r="I95" s="69">
        <f t="shared" si="13"/>
        <v>1.0394731195930785E-2</v>
      </c>
      <c r="J95" s="63">
        <v>3.0287769999999998</v>
      </c>
      <c r="K95" s="69">
        <f t="shared" si="14"/>
        <v>0.57509872717046917</v>
      </c>
      <c r="L95" s="5"/>
      <c r="M95" s="74"/>
      <c r="N95" s="74"/>
      <c r="O95" s="20"/>
    </row>
    <row r="96" spans="2:15" x14ac:dyDescent="0.25">
      <c r="B96" s="16"/>
      <c r="C96" s="74"/>
      <c r="D96" s="5"/>
      <c r="E96" s="74"/>
      <c r="F96" s="66" t="s">
        <v>77</v>
      </c>
      <c r="G96" s="72"/>
      <c r="H96" s="63">
        <v>3.20044</v>
      </c>
      <c r="I96" s="69">
        <f t="shared" si="13"/>
        <v>6.3168135834126811E-3</v>
      </c>
      <c r="J96" s="63">
        <v>0.81227800000000006</v>
      </c>
      <c r="K96" s="69">
        <f t="shared" si="14"/>
        <v>0.25380197722813114</v>
      </c>
      <c r="L96" s="5"/>
      <c r="M96" s="74"/>
      <c r="N96" s="74"/>
      <c r="O96" s="20"/>
    </row>
    <row r="97" spans="2:15" x14ac:dyDescent="0.25">
      <c r="B97" s="16"/>
      <c r="C97" s="74"/>
      <c r="D97" s="5"/>
      <c r="E97" s="74"/>
      <c r="F97" s="66" t="s">
        <v>55</v>
      </c>
      <c r="G97" s="72"/>
      <c r="H97" s="63">
        <v>8.8967079999999985</v>
      </c>
      <c r="I97" s="69">
        <f t="shared" si="13"/>
        <v>1.7559724894719558E-2</v>
      </c>
      <c r="J97" s="63">
        <v>7.5032220000000001</v>
      </c>
      <c r="K97" s="69">
        <f t="shared" si="14"/>
        <v>0.84337060404814923</v>
      </c>
      <c r="L97" s="5"/>
      <c r="M97" s="74"/>
      <c r="N97" s="74"/>
      <c r="O97" s="20"/>
    </row>
    <row r="98" spans="2:15" x14ac:dyDescent="0.25">
      <c r="B98" s="16"/>
      <c r="C98" s="74"/>
      <c r="D98" s="5"/>
      <c r="E98" s="74"/>
      <c r="F98" s="67" t="s">
        <v>0</v>
      </c>
      <c r="G98" s="73"/>
      <c r="H98" s="64">
        <f>SUM(H90:H97)</f>
        <v>506.654179</v>
      </c>
      <c r="I98" s="68">
        <f>SUM(I90:I97)</f>
        <v>0.99999999999999989</v>
      </c>
      <c r="J98" s="64">
        <f>SUM(J90:J97)</f>
        <v>432.36161599999997</v>
      </c>
      <c r="K98" s="68">
        <f t="shared" si="14"/>
        <v>0.85336632740968665</v>
      </c>
      <c r="L98" s="5"/>
      <c r="M98" s="74"/>
      <c r="N98" s="74"/>
      <c r="O98" s="20"/>
    </row>
    <row r="99" spans="2:15" x14ac:dyDescent="0.25">
      <c r="B99" s="16"/>
      <c r="C99" s="74"/>
      <c r="D99" s="3"/>
      <c r="E99" s="5"/>
      <c r="F99" s="123" t="s">
        <v>90</v>
      </c>
      <c r="G99" s="123"/>
      <c r="H99" s="123"/>
      <c r="I99" s="123"/>
      <c r="J99" s="123"/>
      <c r="K99" s="123"/>
      <c r="L99" s="5"/>
      <c r="M99" s="3"/>
      <c r="N99" s="74"/>
      <c r="O99" s="20"/>
    </row>
    <row r="100" spans="2:15" x14ac:dyDescent="0.25">
      <c r="B100" s="16"/>
      <c r="C100" s="74"/>
      <c r="D100" s="5"/>
      <c r="E100" s="5"/>
      <c r="F100" s="92"/>
      <c r="G100" s="92"/>
      <c r="H100" s="5"/>
      <c r="I100" s="5"/>
      <c r="J100" s="5"/>
      <c r="K100" s="5"/>
      <c r="L100" s="5"/>
      <c r="M100" s="74"/>
      <c r="N100" s="74"/>
      <c r="O100" s="20"/>
    </row>
    <row r="101" spans="2:15" ht="15" customHeight="1" x14ac:dyDescent="0.25">
      <c r="B101" s="16"/>
      <c r="C101" s="118" t="str">
        <f>+CONCATENATE("Al al cierre del 2017,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al cierre del 2017,  los 98  proyectos presupuestados para el 2017, 31 no cuentan con ningún avance en ejecución del gasto, mientras que 12 (12.2% de proyectos) no superan el 50,0% de ejecución, 24 proyectos (24.5% del total) tienen un nivel de ejecución mayor al 50,0% pero no culminan al 100% y 31 proyectos por S/ 240.8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0"/>
    </row>
    <row r="104" spans="2:15" x14ac:dyDescent="0.25">
      <c r="B104" s="16"/>
      <c r="C104" s="74"/>
      <c r="D104" s="74"/>
      <c r="E104" s="119" t="s">
        <v>65</v>
      </c>
      <c r="F104" s="119"/>
      <c r="G104" s="119"/>
      <c r="H104" s="119"/>
      <c r="I104" s="119"/>
      <c r="J104" s="119"/>
      <c r="K104" s="119"/>
      <c r="L104" s="119"/>
      <c r="M104" s="74"/>
      <c r="N104" s="74"/>
      <c r="O104" s="20"/>
    </row>
    <row r="105" spans="2:15" x14ac:dyDescent="0.25">
      <c r="B105" s="16"/>
      <c r="C105" s="74"/>
      <c r="D105" s="74"/>
      <c r="E105" s="5"/>
      <c r="F105" s="120" t="s">
        <v>33</v>
      </c>
      <c r="G105" s="120"/>
      <c r="H105" s="120"/>
      <c r="I105" s="120"/>
      <c r="J105" s="120"/>
      <c r="K105" s="120"/>
      <c r="L105" s="5"/>
      <c r="M105" s="74"/>
      <c r="N105" s="74"/>
      <c r="O105" s="20"/>
    </row>
    <row r="106" spans="2:15" x14ac:dyDescent="0.25">
      <c r="B106" s="16"/>
      <c r="C106" s="74"/>
      <c r="D106" s="74"/>
      <c r="E106" s="74"/>
      <c r="F106" s="76" t="s">
        <v>25</v>
      </c>
      <c r="G106" s="65" t="s">
        <v>18</v>
      </c>
      <c r="H106" s="65" t="s">
        <v>20</v>
      </c>
      <c r="I106" s="65" t="s">
        <v>7</v>
      </c>
      <c r="J106" s="65" t="s">
        <v>24</v>
      </c>
      <c r="K106" s="65" t="s">
        <v>3</v>
      </c>
      <c r="L106" s="74"/>
      <c r="M106" s="74"/>
      <c r="N106" s="74"/>
      <c r="O106" s="20"/>
    </row>
    <row r="107" spans="2:15" x14ac:dyDescent="0.25">
      <c r="B107" s="16"/>
      <c r="C107" s="74"/>
      <c r="D107" s="74"/>
      <c r="E107" s="74"/>
      <c r="F107" s="77" t="s">
        <v>26</v>
      </c>
      <c r="G107" s="69">
        <f>+I107/H107</f>
        <v>0</v>
      </c>
      <c r="H107" s="63">
        <v>14.682417999999998</v>
      </c>
      <c r="I107" s="63">
        <v>0</v>
      </c>
      <c r="J107" s="77">
        <v>31</v>
      </c>
      <c r="K107" s="69">
        <f>+J107/$J$111</f>
        <v>0.31632653061224492</v>
      </c>
      <c r="L107" s="74"/>
      <c r="M107" s="74"/>
      <c r="N107" s="74"/>
      <c r="O107" s="20"/>
    </row>
    <row r="108" spans="2:15" x14ac:dyDescent="0.25">
      <c r="B108" s="16"/>
      <c r="C108" s="74"/>
      <c r="D108" s="74"/>
      <c r="E108" s="74"/>
      <c r="F108" s="77" t="s">
        <v>27</v>
      </c>
      <c r="G108" s="69">
        <f t="shared" ref="G108:G111" si="15">+I108/H108</f>
        <v>0.13155044216733094</v>
      </c>
      <c r="H108" s="63">
        <v>22.102153000000001</v>
      </c>
      <c r="I108" s="63">
        <v>2.9075480000000002</v>
      </c>
      <c r="J108" s="77">
        <v>12</v>
      </c>
      <c r="K108" s="69">
        <f>+J108/$J$111</f>
        <v>0.12244897959183673</v>
      </c>
      <c r="L108" s="74"/>
      <c r="M108" s="74"/>
      <c r="N108" s="74"/>
      <c r="O108" s="20"/>
    </row>
    <row r="109" spans="2:15" x14ac:dyDescent="0.25">
      <c r="B109" s="16"/>
      <c r="C109" s="74"/>
      <c r="D109" s="74"/>
      <c r="E109" s="74"/>
      <c r="F109" s="77" t="s">
        <v>28</v>
      </c>
      <c r="G109" s="69">
        <f t="shared" si="15"/>
        <v>0.82848860746966824</v>
      </c>
      <c r="H109" s="63">
        <v>227.70283899999995</v>
      </c>
      <c r="I109" s="63">
        <v>188.64920800000002</v>
      </c>
      <c r="J109" s="77">
        <v>24</v>
      </c>
      <c r="K109" s="69">
        <f>+J109/$J$111</f>
        <v>0.24489795918367346</v>
      </c>
      <c r="L109" s="74"/>
      <c r="M109" s="74"/>
      <c r="N109" s="74"/>
      <c r="O109" s="20"/>
    </row>
    <row r="110" spans="2:15" x14ac:dyDescent="0.25">
      <c r="B110" s="16"/>
      <c r="C110" s="74"/>
      <c r="D110" s="74"/>
      <c r="E110" s="74"/>
      <c r="F110" s="77" t="s">
        <v>29</v>
      </c>
      <c r="G110" s="69">
        <f t="shared" si="15"/>
        <v>0.99437614002274588</v>
      </c>
      <c r="H110" s="63">
        <v>242.16676900000004</v>
      </c>
      <c r="I110" s="63">
        <v>240.804857</v>
      </c>
      <c r="J110" s="77">
        <v>31</v>
      </c>
      <c r="K110" s="69">
        <f>+J110/$J$111</f>
        <v>0.31632653061224492</v>
      </c>
      <c r="L110" s="74"/>
      <c r="M110" s="74"/>
      <c r="N110" s="74"/>
      <c r="O110" s="20"/>
    </row>
    <row r="111" spans="2:15" x14ac:dyDescent="0.25">
      <c r="B111" s="16"/>
      <c r="C111" s="74"/>
      <c r="D111" s="74"/>
      <c r="E111" s="74"/>
      <c r="F111" s="78" t="s">
        <v>0</v>
      </c>
      <c r="G111" s="68">
        <f t="shared" si="15"/>
        <v>0.85336632148848812</v>
      </c>
      <c r="H111" s="64">
        <f t="shared" ref="H111:J111" si="16">SUM(H107:H110)</f>
        <v>506.654179</v>
      </c>
      <c r="I111" s="64">
        <f t="shared" si="16"/>
        <v>432.36161300000003</v>
      </c>
      <c r="J111" s="78">
        <f t="shared" si="16"/>
        <v>98</v>
      </c>
      <c r="K111" s="68">
        <f>+J111/$J$111</f>
        <v>1</v>
      </c>
      <c r="L111" s="74"/>
      <c r="M111" s="74"/>
      <c r="N111" s="74"/>
      <c r="O111" s="20"/>
    </row>
    <row r="112" spans="2:15" x14ac:dyDescent="0.25">
      <c r="B112" s="16"/>
      <c r="C112" s="19"/>
      <c r="E112" s="11"/>
      <c r="F112" s="123" t="s">
        <v>90</v>
      </c>
      <c r="G112" s="123"/>
      <c r="H112" s="123"/>
      <c r="I112" s="123"/>
      <c r="J112" s="123"/>
      <c r="K112" s="123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17" t="s">
        <v>30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7"/>
    </row>
    <row r="119" spans="2:15" x14ac:dyDescent="0.25">
      <c r="B119" s="16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75.8%, mientras que para los proyectos del tipo social se registra un avance del 70.1% a dos meses de culminar el año 2017. Cabe resaltar que estos dos tipos de proyectos absorben el 98.4%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4"/>
      <c r="D122" s="74"/>
      <c r="E122" s="5"/>
      <c r="F122" s="5"/>
      <c r="G122" s="5"/>
      <c r="H122" s="5"/>
      <c r="I122" s="5"/>
      <c r="J122" s="5"/>
      <c r="K122" s="5"/>
      <c r="L122" s="5"/>
      <c r="M122" s="74"/>
      <c r="N122" s="74"/>
      <c r="O122" s="20"/>
    </row>
    <row r="123" spans="2:15" x14ac:dyDescent="0.25">
      <c r="B123" s="16"/>
      <c r="C123" s="74"/>
      <c r="D123" s="74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4"/>
      <c r="N123" s="74"/>
      <c r="O123" s="20"/>
    </row>
    <row r="124" spans="2:15" x14ac:dyDescent="0.25">
      <c r="B124" s="16"/>
      <c r="C124" s="74"/>
      <c r="D124" s="74"/>
      <c r="E124" s="5"/>
      <c r="F124" s="120" t="s">
        <v>1</v>
      </c>
      <c r="G124" s="120"/>
      <c r="H124" s="120"/>
      <c r="I124" s="120"/>
      <c r="J124" s="120"/>
      <c r="K124" s="120"/>
      <c r="L124" s="5"/>
      <c r="M124" s="74"/>
      <c r="N124" s="74"/>
      <c r="O124" s="20"/>
    </row>
    <row r="125" spans="2:15" x14ac:dyDescent="0.25">
      <c r="B125" s="16"/>
      <c r="C125" s="74"/>
      <c r="D125" s="74"/>
      <c r="E125" s="5"/>
      <c r="F125" s="124" t="s">
        <v>32</v>
      </c>
      <c r="G125" s="124"/>
      <c r="H125" s="65" t="s">
        <v>6</v>
      </c>
      <c r="I125" s="65" t="s">
        <v>16</v>
      </c>
      <c r="J125" s="65" t="s">
        <v>17</v>
      </c>
      <c r="K125" s="65" t="s">
        <v>18</v>
      </c>
      <c r="L125" s="5"/>
      <c r="M125" s="74"/>
      <c r="N125" s="74"/>
      <c r="O125" s="20"/>
    </row>
    <row r="126" spans="2:15" ht="15" customHeight="1" x14ac:dyDescent="0.25">
      <c r="B126" s="16"/>
      <c r="C126" s="74"/>
      <c r="D126" s="74"/>
      <c r="E126" s="5"/>
      <c r="F126" s="66" t="s">
        <v>13</v>
      </c>
      <c r="G126" s="49"/>
      <c r="H126" s="62">
        <v>229.90725799999998</v>
      </c>
      <c r="I126" s="69">
        <f>+H126/H$130</f>
        <v>0.64674640174489872</v>
      </c>
      <c r="J126" s="63">
        <v>174.38388399999997</v>
      </c>
      <c r="K126" s="69">
        <f>+J126/H126</f>
        <v>0.75849664563438868</v>
      </c>
      <c r="L126" s="5"/>
      <c r="M126" s="74"/>
      <c r="N126" s="74"/>
      <c r="O126" s="20"/>
    </row>
    <row r="127" spans="2:15" x14ac:dyDescent="0.25">
      <c r="B127" s="16"/>
      <c r="C127" s="74"/>
      <c r="D127" s="74"/>
      <c r="E127" s="5"/>
      <c r="F127" s="66" t="s">
        <v>14</v>
      </c>
      <c r="G127" s="49"/>
      <c r="H127" s="63">
        <v>119.764191</v>
      </c>
      <c r="I127" s="69">
        <f t="shared" ref="I127:I129" si="17">+H127/H$130</f>
        <v>0.33690567344828576</v>
      </c>
      <c r="J127" s="63">
        <v>83.987469000000004</v>
      </c>
      <c r="K127" s="69">
        <f t="shared" ref="K127:K130" si="18">+J127/H127</f>
        <v>0.70127363027902057</v>
      </c>
      <c r="L127" s="5"/>
      <c r="M127" s="74"/>
      <c r="N127" s="74"/>
      <c r="O127" s="20"/>
    </row>
    <row r="128" spans="2:15" x14ac:dyDescent="0.25">
      <c r="B128" s="16"/>
      <c r="C128" s="74"/>
      <c r="D128" s="74"/>
      <c r="E128" s="5"/>
      <c r="F128" s="66" t="s">
        <v>23</v>
      </c>
      <c r="G128" s="49"/>
      <c r="H128" s="63">
        <v>1.8770229999999999</v>
      </c>
      <c r="I128" s="69">
        <f t="shared" si="17"/>
        <v>5.2802068181875966E-3</v>
      </c>
      <c r="J128" s="63">
        <v>1.6165579999999999</v>
      </c>
      <c r="K128" s="69">
        <f t="shared" si="18"/>
        <v>0.86123505146180945</v>
      </c>
      <c r="L128" s="5"/>
      <c r="M128" s="74"/>
      <c r="N128" s="74"/>
      <c r="O128" s="20"/>
    </row>
    <row r="129" spans="2:15" x14ac:dyDescent="0.25">
      <c r="B129" s="16"/>
      <c r="C129" s="74"/>
      <c r="D129" s="74"/>
      <c r="E129" s="5"/>
      <c r="F129" s="66" t="s">
        <v>15</v>
      </c>
      <c r="G129" s="49"/>
      <c r="H129" s="63">
        <v>3.9343840000000001</v>
      </c>
      <c r="I129" s="69">
        <f t="shared" si="17"/>
        <v>1.1067717988627839E-2</v>
      </c>
      <c r="J129" s="63">
        <v>3.1474099999999998</v>
      </c>
      <c r="K129" s="69">
        <f t="shared" si="18"/>
        <v>0.79997529473483009</v>
      </c>
      <c r="L129" s="5"/>
      <c r="M129" s="74"/>
      <c r="N129" s="74"/>
      <c r="O129" s="20"/>
    </row>
    <row r="130" spans="2:15" x14ac:dyDescent="0.25">
      <c r="B130" s="16"/>
      <c r="C130" s="74"/>
      <c r="D130" s="74"/>
      <c r="E130" s="5"/>
      <c r="F130" s="67" t="s">
        <v>0</v>
      </c>
      <c r="G130" s="51"/>
      <c r="H130" s="52">
        <f>SUM(H126:H129)</f>
        <v>355.48285600000003</v>
      </c>
      <c r="I130" s="68">
        <f>SUM(I126:I129)</f>
        <v>1</v>
      </c>
      <c r="J130" s="64">
        <f>SUM(J126:J129)</f>
        <v>263.13532099999998</v>
      </c>
      <c r="K130" s="68">
        <f t="shared" si="18"/>
        <v>0.74021944113107929</v>
      </c>
      <c r="L130" s="5"/>
      <c r="M130" s="74"/>
      <c r="N130" s="74"/>
      <c r="O130" s="20"/>
    </row>
    <row r="131" spans="2:15" x14ac:dyDescent="0.25">
      <c r="B131" s="16"/>
      <c r="C131" s="74"/>
      <c r="D131" s="3"/>
      <c r="E131" s="5"/>
      <c r="F131" s="123" t="s">
        <v>90</v>
      </c>
      <c r="G131" s="123"/>
      <c r="H131" s="123"/>
      <c r="I131" s="123"/>
      <c r="J131" s="123"/>
      <c r="K131" s="123"/>
      <c r="L131" s="5"/>
      <c r="M131" s="3"/>
      <c r="N131" s="74"/>
      <c r="O131" s="20"/>
    </row>
    <row r="132" spans="2:15" x14ac:dyDescent="0.25">
      <c r="B132" s="16"/>
      <c r="C132" s="74"/>
      <c r="D132" s="74"/>
      <c r="E132" s="5"/>
      <c r="F132" s="5"/>
      <c r="G132" s="5"/>
      <c r="H132" s="5"/>
      <c r="I132" s="5"/>
      <c r="J132" s="5"/>
      <c r="K132" s="5"/>
      <c r="L132" s="5"/>
      <c r="M132" s="74"/>
      <c r="N132" s="74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AGROPECUARIA cuenta con el mayor presupuesto en esta región, con un nivel de ejecución del 83.5%, del mismo modo para proyectos EDUCACION se tiene un nivel de avance de 76.6%. Cabe destacar que solo estos dos sectores concentran el 79.7%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4"/>
      <c r="D135" s="5"/>
      <c r="E135" s="5"/>
      <c r="F135" s="5"/>
      <c r="G135" s="5"/>
      <c r="H135" s="74"/>
      <c r="I135" s="74"/>
      <c r="J135" s="74"/>
      <c r="K135" s="74"/>
      <c r="L135" s="74"/>
      <c r="M135" s="74"/>
      <c r="N135" s="74"/>
      <c r="O135" s="20"/>
    </row>
    <row r="136" spans="2:15" x14ac:dyDescent="0.25">
      <c r="B136" s="16"/>
      <c r="C136" s="74"/>
      <c r="D136" s="5"/>
      <c r="E136" s="119" t="s">
        <v>61</v>
      </c>
      <c r="F136" s="119"/>
      <c r="G136" s="119"/>
      <c r="H136" s="119"/>
      <c r="I136" s="119"/>
      <c r="J136" s="119"/>
      <c r="K136" s="119"/>
      <c r="L136" s="119"/>
      <c r="M136" s="74"/>
      <c r="N136" s="74"/>
      <c r="O136" s="20"/>
    </row>
    <row r="137" spans="2:15" x14ac:dyDescent="0.25">
      <c r="B137" s="16"/>
      <c r="C137" s="74"/>
      <c r="D137" s="5"/>
      <c r="E137" s="5"/>
      <c r="F137" s="120" t="s">
        <v>1</v>
      </c>
      <c r="G137" s="120"/>
      <c r="H137" s="120"/>
      <c r="I137" s="120"/>
      <c r="J137" s="120"/>
      <c r="K137" s="120"/>
      <c r="L137" s="5"/>
      <c r="M137" s="74"/>
      <c r="N137" s="74"/>
      <c r="O137" s="20"/>
    </row>
    <row r="138" spans="2:15" x14ac:dyDescent="0.25">
      <c r="B138" s="16"/>
      <c r="C138" s="74"/>
      <c r="D138" s="5"/>
      <c r="E138" s="74"/>
      <c r="F138" s="124" t="s">
        <v>22</v>
      </c>
      <c r="G138" s="124"/>
      <c r="H138" s="65" t="s">
        <v>20</v>
      </c>
      <c r="I138" s="65" t="s">
        <v>3</v>
      </c>
      <c r="J138" s="65" t="s">
        <v>21</v>
      </c>
      <c r="K138" s="65" t="s">
        <v>18</v>
      </c>
      <c r="L138" s="5"/>
      <c r="M138" s="74"/>
      <c r="N138" s="74"/>
      <c r="O138" s="20"/>
    </row>
    <row r="139" spans="2:15" x14ac:dyDescent="0.25">
      <c r="B139" s="16"/>
      <c r="C139" s="74"/>
      <c r="D139" s="5"/>
      <c r="E139" s="74"/>
      <c r="F139" s="66" t="s">
        <v>53</v>
      </c>
      <c r="G139" s="72"/>
      <c r="H139" s="63">
        <v>184.480537</v>
      </c>
      <c r="I139" s="69">
        <f>+H139/H$147</f>
        <v>0.51895762027972459</v>
      </c>
      <c r="J139" s="63">
        <v>154.11059899999998</v>
      </c>
      <c r="K139" s="69">
        <f>+J139/H139</f>
        <v>0.83537592369432434</v>
      </c>
      <c r="L139" s="5"/>
      <c r="M139" s="74"/>
      <c r="N139" s="74"/>
      <c r="O139" s="20"/>
    </row>
    <row r="140" spans="2:15" x14ac:dyDescent="0.25">
      <c r="B140" s="16"/>
      <c r="C140" s="74"/>
      <c r="D140" s="5"/>
      <c r="E140" s="74"/>
      <c r="F140" s="66" t="s">
        <v>52</v>
      </c>
      <c r="G140" s="72"/>
      <c r="H140" s="63">
        <v>98.696984999999998</v>
      </c>
      <c r="I140" s="69">
        <f t="shared" ref="I140:I146" si="19">+H140/H$147</f>
        <v>0.27764203908612684</v>
      </c>
      <c r="J140" s="63">
        <v>75.573007000000004</v>
      </c>
      <c r="K140" s="69">
        <f t="shared" ref="K140:K147" si="20">+J140/H140</f>
        <v>0.76570735164807724</v>
      </c>
      <c r="L140" s="5"/>
      <c r="M140" s="74"/>
      <c r="N140" s="74"/>
      <c r="O140" s="20"/>
    </row>
    <row r="141" spans="2:15" x14ac:dyDescent="0.25">
      <c r="B141" s="16"/>
      <c r="C141" s="74"/>
      <c r="D141" s="5"/>
      <c r="E141" s="74"/>
      <c r="F141" s="66" t="s">
        <v>50</v>
      </c>
      <c r="G141" s="72"/>
      <c r="H141" s="63">
        <v>21.363022000000001</v>
      </c>
      <c r="I141" s="69">
        <f t="shared" si="19"/>
        <v>6.009578701033054E-2</v>
      </c>
      <c r="J141" s="63">
        <v>13.096748</v>
      </c>
      <c r="K141" s="69">
        <f t="shared" si="20"/>
        <v>0.61305689803624219</v>
      </c>
      <c r="L141" s="5"/>
      <c r="M141" s="74"/>
      <c r="N141" s="74"/>
      <c r="O141" s="20"/>
    </row>
    <row r="142" spans="2:15" x14ac:dyDescent="0.25">
      <c r="B142" s="16"/>
      <c r="C142" s="74"/>
      <c r="D142" s="5"/>
      <c r="E142" s="74"/>
      <c r="F142" s="66" t="s">
        <v>59</v>
      </c>
      <c r="G142" s="72"/>
      <c r="H142" s="63">
        <v>14.388836999999999</v>
      </c>
      <c r="I142" s="69">
        <f t="shared" si="19"/>
        <v>4.0476880269016406E-2</v>
      </c>
      <c r="J142" s="63">
        <v>2.9463900000000001</v>
      </c>
      <c r="K142" s="69">
        <f t="shared" si="20"/>
        <v>0.20476915542235974</v>
      </c>
      <c r="L142" s="5"/>
      <c r="M142" s="74"/>
      <c r="N142" s="74"/>
      <c r="O142" s="20"/>
    </row>
    <row r="143" spans="2:15" x14ac:dyDescent="0.25">
      <c r="B143" s="16"/>
      <c r="C143" s="74"/>
      <c r="D143" s="5"/>
      <c r="E143" s="74"/>
      <c r="F143" s="66" t="s">
        <v>75</v>
      </c>
      <c r="G143" s="72"/>
      <c r="H143" s="63">
        <v>7.9921490000000004</v>
      </c>
      <c r="I143" s="69">
        <f t="shared" si="19"/>
        <v>2.2482516006341529E-2</v>
      </c>
      <c r="J143" s="63">
        <v>0.68015300000000001</v>
      </c>
      <c r="K143" s="69">
        <f>+J143/H143</f>
        <v>8.5102642605887346E-2</v>
      </c>
      <c r="L143" s="5"/>
      <c r="M143" s="74"/>
      <c r="N143" s="74"/>
      <c r="O143" s="20"/>
    </row>
    <row r="144" spans="2:15" x14ac:dyDescent="0.25">
      <c r="B144" s="16"/>
      <c r="C144" s="74"/>
      <c r="D144" s="5"/>
      <c r="E144" s="74"/>
      <c r="F144" s="66" t="s">
        <v>76</v>
      </c>
      <c r="G144" s="72"/>
      <c r="H144" s="63">
        <v>7.5630879999999996</v>
      </c>
      <c r="I144" s="69">
        <f t="shared" si="19"/>
        <v>2.1275535155484405E-2</v>
      </c>
      <c r="J144" s="63">
        <v>1.7241869999999999</v>
      </c>
      <c r="K144" s="69">
        <f t="shared" si="20"/>
        <v>0.2279739439763229</v>
      </c>
      <c r="L144" s="5"/>
      <c r="M144" s="74"/>
      <c r="N144" s="74"/>
      <c r="O144" s="20"/>
    </row>
    <row r="145" spans="2:15" x14ac:dyDescent="0.25">
      <c r="B145" s="16"/>
      <c r="C145" s="74"/>
      <c r="D145" s="5"/>
      <c r="E145" s="74"/>
      <c r="F145" s="66" t="s">
        <v>51</v>
      </c>
      <c r="G145" s="72"/>
      <c r="H145" s="63">
        <v>6.678369</v>
      </c>
      <c r="I145" s="69">
        <f t="shared" si="19"/>
        <v>1.8786754093142542E-2</v>
      </c>
      <c r="J145" s="63">
        <v>5.4680720000000003</v>
      </c>
      <c r="K145" s="69">
        <f t="shared" si="20"/>
        <v>0.81877356582123573</v>
      </c>
      <c r="L145" s="5"/>
      <c r="M145" s="74"/>
      <c r="N145" s="74"/>
      <c r="O145" s="20"/>
    </row>
    <row r="146" spans="2:15" x14ac:dyDescent="0.25">
      <c r="B146" s="16"/>
      <c r="C146" s="74"/>
      <c r="D146" s="5"/>
      <c r="E146" s="74"/>
      <c r="F146" s="66" t="s">
        <v>55</v>
      </c>
      <c r="G146" s="72"/>
      <c r="H146" s="63">
        <v>14.319869000000001</v>
      </c>
      <c r="I146" s="69">
        <f t="shared" si="19"/>
        <v>4.0282868099833211E-2</v>
      </c>
      <c r="J146" s="63">
        <v>9.5361649999999987</v>
      </c>
      <c r="K146" s="69">
        <f t="shared" si="20"/>
        <v>0.66593940209927882</v>
      </c>
      <c r="L146" s="5"/>
      <c r="M146" s="74"/>
      <c r="N146" s="74"/>
      <c r="O146" s="20"/>
    </row>
    <row r="147" spans="2:15" x14ac:dyDescent="0.25">
      <c r="B147" s="16"/>
      <c r="C147" s="74"/>
      <c r="D147" s="5"/>
      <c r="E147" s="74"/>
      <c r="F147" s="67" t="s">
        <v>0</v>
      </c>
      <c r="G147" s="73"/>
      <c r="H147" s="52">
        <f>SUM(H139:H146)</f>
        <v>355.48285599999997</v>
      </c>
      <c r="I147" s="68">
        <f>SUM(I139:I146)</f>
        <v>1.0000000000000002</v>
      </c>
      <c r="J147" s="64">
        <f>SUM(J139:J146)</f>
        <v>263.13532099999998</v>
      </c>
      <c r="K147" s="68">
        <f t="shared" si="20"/>
        <v>0.74021944113107951</v>
      </c>
      <c r="L147" s="5"/>
      <c r="M147" s="74"/>
      <c r="N147" s="74"/>
      <c r="O147" s="20"/>
    </row>
    <row r="148" spans="2:15" x14ac:dyDescent="0.25">
      <c r="B148" s="16"/>
      <c r="C148" s="74"/>
      <c r="D148" s="3"/>
      <c r="E148" s="5"/>
      <c r="F148" s="123" t="s">
        <v>90</v>
      </c>
      <c r="G148" s="123"/>
      <c r="H148" s="123"/>
      <c r="I148" s="123"/>
      <c r="J148" s="123"/>
      <c r="K148" s="123"/>
      <c r="L148" s="5"/>
      <c r="M148" s="3"/>
      <c r="N148" s="74"/>
      <c r="O148" s="20"/>
    </row>
    <row r="149" spans="2:15" x14ac:dyDescent="0.25">
      <c r="B149" s="16"/>
      <c r="C149" s="74"/>
      <c r="D149" s="5"/>
      <c r="E149" s="5"/>
      <c r="F149" s="92"/>
      <c r="G149" s="92"/>
      <c r="H149" s="5"/>
      <c r="I149" s="5"/>
      <c r="J149" s="5"/>
      <c r="K149" s="5"/>
      <c r="L149" s="5"/>
      <c r="M149" s="74"/>
      <c r="N149" s="74"/>
      <c r="O149" s="20"/>
    </row>
    <row r="150" spans="2:15" ht="15" customHeight="1" x14ac:dyDescent="0.25">
      <c r="B150" s="16"/>
      <c r="C150" s="118" t="str">
        <f>+CONCATENATE("Al al cierre del 2017,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al cierre del 2017,  los 116  proyectos presupuestados para el 2017, 7 no cuentan con ningún avance en ejecución del gasto, mientras que 29 (25.0% de proyectos) no superan el 50,0% de ejecución, 37 proyectos (31.9% del total) tienen un nivel de ejecución mayor al 50,0% pero no culminan al 100% y 43 proyectos por S/ 162.9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0"/>
    </row>
    <row r="153" spans="2:15" x14ac:dyDescent="0.25">
      <c r="B153" s="16"/>
      <c r="C153" s="74"/>
      <c r="D153" s="74"/>
      <c r="E153" s="119" t="s">
        <v>66</v>
      </c>
      <c r="F153" s="119"/>
      <c r="G153" s="119"/>
      <c r="H153" s="119"/>
      <c r="I153" s="119"/>
      <c r="J153" s="119"/>
      <c r="K153" s="119"/>
      <c r="L153" s="119"/>
      <c r="M153" s="74"/>
      <c r="N153" s="74"/>
      <c r="O153" s="20"/>
    </row>
    <row r="154" spans="2:15" x14ac:dyDescent="0.25">
      <c r="B154" s="16"/>
      <c r="C154" s="74"/>
      <c r="D154" s="74"/>
      <c r="E154" s="5"/>
      <c r="F154" s="120" t="s">
        <v>33</v>
      </c>
      <c r="G154" s="120"/>
      <c r="H154" s="120"/>
      <c r="I154" s="120"/>
      <c r="J154" s="120"/>
      <c r="K154" s="120"/>
      <c r="L154" s="5"/>
      <c r="M154" s="74"/>
      <c r="N154" s="74"/>
      <c r="O154" s="20"/>
    </row>
    <row r="155" spans="2:15" x14ac:dyDescent="0.25">
      <c r="B155" s="16"/>
      <c r="C155" s="74"/>
      <c r="D155" s="74"/>
      <c r="E155" s="74"/>
      <c r="F155" s="65" t="s">
        <v>25</v>
      </c>
      <c r="G155" s="65" t="s">
        <v>18</v>
      </c>
      <c r="H155" s="65" t="s">
        <v>20</v>
      </c>
      <c r="I155" s="65" t="s">
        <v>7</v>
      </c>
      <c r="J155" s="65" t="s">
        <v>24</v>
      </c>
      <c r="K155" s="65" t="s">
        <v>3</v>
      </c>
      <c r="L155" s="74"/>
      <c r="M155" s="74"/>
      <c r="N155" s="74"/>
      <c r="O155" s="20"/>
    </row>
    <row r="156" spans="2:15" x14ac:dyDescent="0.25">
      <c r="B156" s="16"/>
      <c r="C156" s="74"/>
      <c r="D156" s="74"/>
      <c r="E156" s="74"/>
      <c r="F156" s="77" t="s">
        <v>26</v>
      </c>
      <c r="G156" s="69">
        <f>+I156/H156</f>
        <v>0</v>
      </c>
      <c r="H156" s="63">
        <v>35.382011000000006</v>
      </c>
      <c r="I156" s="63">
        <v>0</v>
      </c>
      <c r="J156" s="77">
        <v>7</v>
      </c>
      <c r="K156" s="69">
        <f>+J156/J$160</f>
        <v>6.0344827586206899E-2</v>
      </c>
      <c r="L156" s="74"/>
      <c r="M156" s="74"/>
      <c r="N156" s="74"/>
      <c r="O156" s="20"/>
    </row>
    <row r="157" spans="2:15" x14ac:dyDescent="0.25">
      <c r="B157" s="16"/>
      <c r="C157" s="74"/>
      <c r="D157" s="74"/>
      <c r="E157" s="74"/>
      <c r="F157" s="77" t="s">
        <v>27</v>
      </c>
      <c r="G157" s="69">
        <f t="shared" ref="G157:G160" si="21">+I157/H157</f>
        <v>0.1863066834575493</v>
      </c>
      <c r="H157" s="63">
        <v>40.851535000000013</v>
      </c>
      <c r="I157" s="63">
        <v>7.6109139999999984</v>
      </c>
      <c r="J157" s="77">
        <v>29</v>
      </c>
      <c r="K157" s="69">
        <f t="shared" ref="K157:K159" si="22">+J157/J$160</f>
        <v>0.25</v>
      </c>
      <c r="L157" s="74"/>
      <c r="M157" s="74"/>
      <c r="N157" s="74"/>
      <c r="O157" s="20"/>
    </row>
    <row r="158" spans="2:15" x14ac:dyDescent="0.25">
      <c r="B158" s="16"/>
      <c r="C158" s="74"/>
      <c r="D158" s="74"/>
      <c r="E158" s="74"/>
      <c r="F158" s="77" t="s">
        <v>28</v>
      </c>
      <c r="G158" s="69">
        <f t="shared" si="21"/>
        <v>0.79910363153713004</v>
      </c>
      <c r="H158" s="63">
        <v>115.86886899999999</v>
      </c>
      <c r="I158" s="63">
        <v>92.591233999999986</v>
      </c>
      <c r="J158" s="77">
        <v>37</v>
      </c>
      <c r="K158" s="69">
        <f t="shared" si="22"/>
        <v>0.31896551724137934</v>
      </c>
      <c r="L158" s="74"/>
      <c r="M158" s="74"/>
      <c r="N158" s="74"/>
      <c r="O158" s="20"/>
    </row>
    <row r="159" spans="2:15" x14ac:dyDescent="0.25">
      <c r="B159" s="16"/>
      <c r="C159" s="74"/>
      <c r="D159" s="74"/>
      <c r="E159" s="74"/>
      <c r="F159" s="77" t="s">
        <v>29</v>
      </c>
      <c r="G159" s="69">
        <f t="shared" si="21"/>
        <v>0.99726243853142726</v>
      </c>
      <c r="H159" s="63">
        <v>163.38044100000002</v>
      </c>
      <c r="I159" s="63">
        <v>162.933177</v>
      </c>
      <c r="J159" s="77">
        <v>43</v>
      </c>
      <c r="K159" s="69">
        <f t="shared" si="22"/>
        <v>0.37068965517241381</v>
      </c>
      <c r="L159" s="74"/>
      <c r="M159" s="74"/>
      <c r="N159" s="74"/>
      <c r="O159" s="20"/>
    </row>
    <row r="160" spans="2:15" x14ac:dyDescent="0.25">
      <c r="B160" s="16"/>
      <c r="C160" s="74"/>
      <c r="D160" s="74"/>
      <c r="E160" s="74"/>
      <c r="F160" s="78" t="s">
        <v>0</v>
      </c>
      <c r="G160" s="68">
        <f t="shared" si="21"/>
        <v>0.74021945238338005</v>
      </c>
      <c r="H160" s="52">
        <f t="shared" ref="H160:J160" si="23">SUM(H156:H159)</f>
        <v>355.48285600000003</v>
      </c>
      <c r="I160" s="64">
        <f t="shared" si="23"/>
        <v>263.13532499999997</v>
      </c>
      <c r="J160" s="78">
        <f t="shared" si="23"/>
        <v>116</v>
      </c>
      <c r="K160" s="68">
        <f>SUM(K156:K159)</f>
        <v>1</v>
      </c>
      <c r="L160" s="74"/>
      <c r="M160" s="74"/>
      <c r="N160" s="74"/>
      <c r="O160" s="20"/>
    </row>
    <row r="161" spans="2:15" x14ac:dyDescent="0.25">
      <c r="B161" s="16"/>
      <c r="C161" s="19"/>
      <c r="E161" s="5"/>
      <c r="F161" s="123" t="s">
        <v>90</v>
      </c>
      <c r="G161" s="123"/>
      <c r="H161" s="123"/>
      <c r="I161" s="123"/>
      <c r="J161" s="123"/>
      <c r="K161" s="123"/>
      <c r="L161" s="5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17" t="s">
        <v>31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7"/>
    </row>
    <row r="168" spans="2:15" x14ac:dyDescent="0.25">
      <c r="B168" s="16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55.3%, mientras que para los proyectos del tipo social se registra un avance del 52.0% a dos meses de culminar el año 2017. Cabe resaltar que estos dos tipos de proyectos absorben el 94.4%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4"/>
      <c r="D171" s="74"/>
      <c r="E171" s="5"/>
      <c r="F171" s="5"/>
      <c r="G171" s="5"/>
      <c r="H171" s="5"/>
      <c r="I171" s="5"/>
      <c r="J171" s="5"/>
      <c r="K171" s="5"/>
      <c r="L171" s="5"/>
      <c r="M171" s="74"/>
      <c r="N171" s="74"/>
      <c r="O171" s="20"/>
    </row>
    <row r="172" spans="2:15" x14ac:dyDescent="0.25">
      <c r="B172" s="16"/>
      <c r="C172" s="74"/>
      <c r="D172" s="74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4"/>
      <c r="N172" s="74"/>
      <c r="O172" s="20"/>
    </row>
    <row r="173" spans="2:15" x14ac:dyDescent="0.25">
      <c r="B173" s="16"/>
      <c r="C173" s="74"/>
      <c r="D173" s="74"/>
      <c r="E173" s="5"/>
      <c r="F173" s="120" t="s">
        <v>1</v>
      </c>
      <c r="G173" s="120"/>
      <c r="H173" s="120"/>
      <c r="I173" s="120"/>
      <c r="J173" s="120"/>
      <c r="K173" s="120"/>
      <c r="L173" s="5"/>
      <c r="M173" s="74"/>
      <c r="N173" s="74"/>
      <c r="O173" s="20"/>
    </row>
    <row r="174" spans="2:15" x14ac:dyDescent="0.25">
      <c r="B174" s="16"/>
      <c r="C174" s="74"/>
      <c r="D174" s="74"/>
      <c r="E174" s="5"/>
      <c r="F174" s="124" t="s">
        <v>32</v>
      </c>
      <c r="G174" s="124"/>
      <c r="H174" s="65" t="s">
        <v>6</v>
      </c>
      <c r="I174" s="65" t="s">
        <v>16</v>
      </c>
      <c r="J174" s="65" t="s">
        <v>17</v>
      </c>
      <c r="K174" s="65" t="s">
        <v>18</v>
      </c>
      <c r="L174" s="5"/>
      <c r="M174" s="74"/>
      <c r="N174" s="74"/>
      <c r="O174" s="20"/>
    </row>
    <row r="175" spans="2:15" x14ac:dyDescent="0.25">
      <c r="B175" s="16"/>
      <c r="C175" s="74"/>
      <c r="D175" s="74"/>
      <c r="E175" s="5"/>
      <c r="F175" s="66" t="s">
        <v>13</v>
      </c>
      <c r="G175" s="49"/>
      <c r="H175" s="62">
        <v>222.345538</v>
      </c>
      <c r="I175" s="69">
        <f>+H175/H$179</f>
        <v>0.4269131922638813</v>
      </c>
      <c r="J175" s="63">
        <v>122.92712199999998</v>
      </c>
      <c r="K175" s="69">
        <f>+J175/H175</f>
        <v>0.55286525246123885</v>
      </c>
      <c r="L175" s="5"/>
      <c r="M175" s="74"/>
      <c r="N175" s="74"/>
      <c r="O175" s="20"/>
    </row>
    <row r="176" spans="2:15" x14ac:dyDescent="0.25">
      <c r="B176" s="16"/>
      <c r="C176" s="74"/>
      <c r="D176" s="74"/>
      <c r="E176" s="5"/>
      <c r="F176" s="66" t="s">
        <v>14</v>
      </c>
      <c r="G176" s="49"/>
      <c r="H176" s="63">
        <v>269.13641799999999</v>
      </c>
      <c r="I176" s="69">
        <f t="shared" ref="I176:I178" si="24">+H176/H$179</f>
        <v>0.51675373563307714</v>
      </c>
      <c r="J176" s="63">
        <v>139.82952999999998</v>
      </c>
      <c r="K176" s="69">
        <f t="shared" ref="K176:K179" si="25">+J176/H176</f>
        <v>0.51954890029040957</v>
      </c>
      <c r="L176" s="5"/>
      <c r="M176" s="74"/>
      <c r="N176" s="74"/>
      <c r="O176" s="20"/>
    </row>
    <row r="177" spans="2:15" x14ac:dyDescent="0.25">
      <c r="B177" s="16"/>
      <c r="C177" s="74"/>
      <c r="D177" s="74"/>
      <c r="E177" s="5"/>
      <c r="F177" s="66" t="s">
        <v>23</v>
      </c>
      <c r="G177" s="49"/>
      <c r="H177" s="63">
        <v>17.168172999999999</v>
      </c>
      <c r="I177" s="69">
        <f t="shared" si="24"/>
        <v>3.2963645714215214E-2</v>
      </c>
      <c r="J177" s="63">
        <v>3.9458939999999996</v>
      </c>
      <c r="K177" s="69">
        <f t="shared" si="25"/>
        <v>0.22983773520921533</v>
      </c>
      <c r="L177" s="5"/>
      <c r="M177" s="74"/>
      <c r="N177" s="74"/>
      <c r="O177" s="20"/>
    </row>
    <row r="178" spans="2:15" x14ac:dyDescent="0.25">
      <c r="B178" s="16"/>
      <c r="C178" s="74"/>
      <c r="D178" s="74"/>
      <c r="E178" s="5"/>
      <c r="F178" s="66" t="s">
        <v>15</v>
      </c>
      <c r="G178" s="49"/>
      <c r="H178" s="63">
        <v>12.171298</v>
      </c>
      <c r="I178" s="69">
        <f t="shared" si="24"/>
        <v>2.3369426388826359E-2</v>
      </c>
      <c r="J178" s="63">
        <v>6.5501639999999997</v>
      </c>
      <c r="K178" s="69">
        <f t="shared" si="25"/>
        <v>0.53816478735464368</v>
      </c>
      <c r="L178" s="5"/>
      <c r="M178" s="74"/>
      <c r="N178" s="74"/>
      <c r="O178" s="20"/>
    </row>
    <row r="179" spans="2:15" x14ac:dyDescent="0.25">
      <c r="B179" s="16"/>
      <c r="C179" s="74"/>
      <c r="D179" s="74"/>
      <c r="E179" s="5"/>
      <c r="F179" s="67" t="s">
        <v>0</v>
      </c>
      <c r="G179" s="51"/>
      <c r="H179" s="52">
        <f>SUM(H175:H178)</f>
        <v>520.82142699999997</v>
      </c>
      <c r="I179" s="68">
        <f>SUM(I175:I178)</f>
        <v>1</v>
      </c>
      <c r="J179" s="64">
        <f>SUM(J175:J178)</f>
        <v>273.25270999999998</v>
      </c>
      <c r="K179" s="68">
        <f t="shared" si="25"/>
        <v>0.52465719694746737</v>
      </c>
      <c r="L179" s="5"/>
      <c r="M179" s="74"/>
      <c r="N179" s="74"/>
      <c r="O179" s="20"/>
    </row>
    <row r="180" spans="2:15" x14ac:dyDescent="0.25">
      <c r="B180" s="16"/>
      <c r="C180" s="74"/>
      <c r="D180" s="3"/>
      <c r="E180" s="5"/>
      <c r="F180" s="123" t="s">
        <v>90</v>
      </c>
      <c r="G180" s="123"/>
      <c r="H180" s="123"/>
      <c r="I180" s="123"/>
      <c r="J180" s="123"/>
      <c r="K180" s="123"/>
      <c r="L180" s="5"/>
      <c r="M180" s="3"/>
      <c r="N180" s="74"/>
      <c r="O180" s="20"/>
    </row>
    <row r="181" spans="2:15" x14ac:dyDescent="0.25">
      <c r="B181" s="16"/>
      <c r="C181" s="74"/>
      <c r="D181" s="74"/>
      <c r="E181" s="5"/>
      <c r="F181" s="5"/>
      <c r="G181" s="5"/>
      <c r="H181" s="5"/>
      <c r="I181" s="5"/>
      <c r="J181" s="5"/>
      <c r="K181" s="5"/>
      <c r="L181" s="5"/>
      <c r="M181" s="74"/>
      <c r="N181" s="74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49.8%, del mismo modo para proyectos TRANSPORTE se tiene un nivel de avance de 57.3%. Cabe destacar que solo estos dos sectores concentran el 70.0%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4"/>
      <c r="D184" s="5"/>
      <c r="E184" s="5"/>
      <c r="F184" s="5"/>
      <c r="G184" s="5"/>
      <c r="H184" s="74"/>
      <c r="I184" s="74"/>
      <c r="J184" s="74"/>
      <c r="K184" s="74"/>
      <c r="L184" s="74"/>
      <c r="M184" s="74"/>
      <c r="N184" s="74"/>
      <c r="O184" s="20"/>
    </row>
    <row r="185" spans="2:15" x14ac:dyDescent="0.25">
      <c r="B185" s="16"/>
      <c r="C185" s="74"/>
      <c r="D185" s="5"/>
      <c r="E185" s="119" t="s">
        <v>61</v>
      </c>
      <c r="F185" s="119"/>
      <c r="G185" s="119"/>
      <c r="H185" s="119"/>
      <c r="I185" s="119"/>
      <c r="J185" s="119"/>
      <c r="K185" s="119"/>
      <c r="L185" s="119"/>
      <c r="M185" s="74"/>
      <c r="N185" s="74"/>
      <c r="O185" s="20"/>
    </row>
    <row r="186" spans="2:15" x14ac:dyDescent="0.25">
      <c r="B186" s="16"/>
      <c r="C186" s="74"/>
      <c r="D186" s="5"/>
      <c r="E186" s="5"/>
      <c r="F186" s="120" t="s">
        <v>1</v>
      </c>
      <c r="G186" s="120"/>
      <c r="H186" s="120"/>
      <c r="I186" s="120"/>
      <c r="J186" s="120"/>
      <c r="K186" s="120"/>
      <c r="L186" s="5"/>
      <c r="M186" s="74"/>
      <c r="N186" s="74"/>
      <c r="O186" s="20"/>
    </row>
    <row r="187" spans="2:15" x14ac:dyDescent="0.25">
      <c r="B187" s="16"/>
      <c r="C187" s="74"/>
      <c r="D187" s="5"/>
      <c r="E187" s="74"/>
      <c r="F187" s="124" t="s">
        <v>22</v>
      </c>
      <c r="G187" s="124"/>
      <c r="H187" s="65" t="s">
        <v>20</v>
      </c>
      <c r="I187" s="65" t="s">
        <v>3</v>
      </c>
      <c r="J187" s="65" t="s">
        <v>21</v>
      </c>
      <c r="K187" s="65" t="s">
        <v>18</v>
      </c>
      <c r="L187" s="5"/>
      <c r="M187" s="74"/>
      <c r="N187" s="74"/>
      <c r="O187" s="20"/>
    </row>
    <row r="188" spans="2:15" x14ac:dyDescent="0.25">
      <c r="B188" s="16"/>
      <c r="C188" s="74"/>
      <c r="D188" s="5"/>
      <c r="E188" s="74"/>
      <c r="F188" s="66" t="s">
        <v>51</v>
      </c>
      <c r="G188" s="72"/>
      <c r="H188" s="63">
        <v>202.55069800000001</v>
      </c>
      <c r="I188" s="69">
        <f>+H188/H$196</f>
        <v>0.38890623061865692</v>
      </c>
      <c r="J188" s="63">
        <v>100.77828699999999</v>
      </c>
      <c r="K188" s="69">
        <f>+J188/H188</f>
        <v>0.49754598722735571</v>
      </c>
      <c r="L188" s="5"/>
      <c r="M188" s="74"/>
      <c r="N188" s="74"/>
      <c r="O188" s="20"/>
    </row>
    <row r="189" spans="2:15" x14ac:dyDescent="0.25">
      <c r="B189" s="16"/>
      <c r="C189" s="74"/>
      <c r="D189" s="5"/>
      <c r="E189" s="74"/>
      <c r="F189" s="66" t="s">
        <v>50</v>
      </c>
      <c r="G189" s="72"/>
      <c r="H189" s="63">
        <v>161.79464899999999</v>
      </c>
      <c r="I189" s="69">
        <f t="shared" ref="I189:I195" si="26">+H189/H$196</f>
        <v>0.31065282765334457</v>
      </c>
      <c r="J189" s="63">
        <v>92.689112999999992</v>
      </c>
      <c r="K189" s="69">
        <f t="shared" ref="K189:K191" si="27">+J189/H189</f>
        <v>0.57288120202294202</v>
      </c>
      <c r="L189" s="5"/>
      <c r="M189" s="74"/>
      <c r="N189" s="74"/>
      <c r="O189" s="20"/>
    </row>
    <row r="190" spans="2:15" x14ac:dyDescent="0.25">
      <c r="B190" s="16"/>
      <c r="C190" s="74"/>
      <c r="D190" s="5"/>
      <c r="E190" s="74"/>
      <c r="F190" s="66" t="s">
        <v>52</v>
      </c>
      <c r="G190" s="72"/>
      <c r="H190" s="63">
        <v>55.452159000000002</v>
      </c>
      <c r="I190" s="69">
        <f t="shared" si="26"/>
        <v>0.10647057921447613</v>
      </c>
      <c r="J190" s="63">
        <v>32.413460999999998</v>
      </c>
      <c r="K190" s="69">
        <f t="shared" si="27"/>
        <v>0.58453018934754186</v>
      </c>
      <c r="L190" s="5"/>
      <c r="M190" s="74"/>
      <c r="N190" s="74"/>
      <c r="O190" s="20"/>
    </row>
    <row r="191" spans="2:15" x14ac:dyDescent="0.25">
      <c r="B191" s="16"/>
      <c r="C191" s="74"/>
      <c r="D191" s="5"/>
      <c r="E191" s="74"/>
      <c r="F191" s="66" t="s">
        <v>76</v>
      </c>
      <c r="G191" s="72"/>
      <c r="H191" s="63">
        <v>20.547653999999998</v>
      </c>
      <c r="I191" s="69">
        <f t="shared" si="26"/>
        <v>3.945239756812078E-2</v>
      </c>
      <c r="J191" s="63">
        <v>15.164503</v>
      </c>
      <c r="K191" s="69">
        <f t="shared" si="27"/>
        <v>0.73801627183327112</v>
      </c>
      <c r="L191" s="5"/>
      <c r="M191" s="74"/>
      <c r="N191" s="74"/>
      <c r="O191" s="20"/>
    </row>
    <row r="192" spans="2:15" x14ac:dyDescent="0.25">
      <c r="B192" s="16"/>
      <c r="C192" s="74"/>
      <c r="D192" s="5"/>
      <c r="E192" s="74"/>
      <c r="F192" s="66" t="s">
        <v>60</v>
      </c>
      <c r="G192" s="72"/>
      <c r="H192" s="63">
        <v>17.168172999999999</v>
      </c>
      <c r="I192" s="69">
        <f t="shared" si="26"/>
        <v>3.2963645714215201E-2</v>
      </c>
      <c r="J192" s="63">
        <v>3.9458939999999996</v>
      </c>
      <c r="K192" s="69">
        <f>+J192/H192</f>
        <v>0.22983773520921533</v>
      </c>
      <c r="L192" s="5"/>
      <c r="M192" s="74"/>
      <c r="N192" s="74"/>
      <c r="O192" s="20"/>
    </row>
    <row r="193" spans="2:15" x14ac:dyDescent="0.25">
      <c r="B193" s="16"/>
      <c r="C193" s="74"/>
      <c r="D193" s="5"/>
      <c r="E193" s="74"/>
      <c r="F193" s="66" t="s">
        <v>53</v>
      </c>
      <c r="G193" s="72"/>
      <c r="H193" s="63">
        <v>14.057969</v>
      </c>
      <c r="I193" s="69">
        <f t="shared" si="26"/>
        <v>2.69919175195532E-2</v>
      </c>
      <c r="J193" s="63">
        <v>3.262534</v>
      </c>
      <c r="K193" s="69">
        <f t="shared" ref="K193:K196" si="28">+J193/H193</f>
        <v>0.23207719408116492</v>
      </c>
      <c r="L193" s="5"/>
      <c r="M193" s="74"/>
      <c r="N193" s="74"/>
      <c r="O193" s="20"/>
    </row>
    <row r="194" spans="2:15" x14ac:dyDescent="0.25">
      <c r="B194" s="16"/>
      <c r="C194" s="74"/>
      <c r="D194" s="5"/>
      <c r="E194" s="74"/>
      <c r="F194" s="66" t="s">
        <v>54</v>
      </c>
      <c r="G194" s="72"/>
      <c r="H194" s="63">
        <v>12.171298</v>
      </c>
      <c r="I194" s="69">
        <f t="shared" si="26"/>
        <v>2.3369426388826352E-2</v>
      </c>
      <c r="J194" s="63">
        <v>6.5501639999999997</v>
      </c>
      <c r="K194" s="69">
        <f t="shared" si="28"/>
        <v>0.53816478735464368</v>
      </c>
      <c r="L194" s="5"/>
      <c r="M194" s="74"/>
      <c r="N194" s="74"/>
      <c r="O194" s="20"/>
    </row>
    <row r="195" spans="2:15" x14ac:dyDescent="0.25">
      <c r="B195" s="16"/>
      <c r="C195" s="74"/>
      <c r="D195" s="5"/>
      <c r="E195" s="74"/>
      <c r="F195" s="66" t="s">
        <v>55</v>
      </c>
      <c r="G195" s="72"/>
      <c r="H195" s="63">
        <v>37.078827000000004</v>
      </c>
      <c r="I195" s="69">
        <f t="shared" si="26"/>
        <v>7.1192975322806745E-2</v>
      </c>
      <c r="J195" s="63">
        <v>18.448754000000001</v>
      </c>
      <c r="K195" s="69">
        <f t="shared" si="28"/>
        <v>0.49755495231820573</v>
      </c>
      <c r="L195" s="5"/>
      <c r="M195" s="74"/>
      <c r="N195" s="74"/>
      <c r="O195" s="20"/>
    </row>
    <row r="196" spans="2:15" x14ac:dyDescent="0.25">
      <c r="B196" s="16"/>
      <c r="C196" s="74"/>
      <c r="D196" s="5"/>
      <c r="E196" s="74"/>
      <c r="F196" s="67" t="s">
        <v>0</v>
      </c>
      <c r="G196" s="73"/>
      <c r="H196" s="52">
        <f>SUM(H188:H195)</f>
        <v>520.82142700000009</v>
      </c>
      <c r="I196" s="68">
        <f>SUM(I188:I195)</f>
        <v>0.99999999999999989</v>
      </c>
      <c r="J196" s="64">
        <f>SUM(J188:J195)</f>
        <v>273.25270999999998</v>
      </c>
      <c r="K196" s="68">
        <f t="shared" si="28"/>
        <v>0.52465719694746726</v>
      </c>
      <c r="L196" s="5"/>
      <c r="M196" s="74"/>
      <c r="N196" s="74"/>
      <c r="O196" s="20"/>
    </row>
    <row r="197" spans="2:15" x14ac:dyDescent="0.25">
      <c r="B197" s="16"/>
      <c r="C197" s="74"/>
      <c r="D197" s="3"/>
      <c r="E197" s="5"/>
      <c r="F197" s="123" t="s">
        <v>90</v>
      </c>
      <c r="G197" s="123"/>
      <c r="H197" s="123"/>
      <c r="I197" s="123"/>
      <c r="J197" s="123"/>
      <c r="K197" s="123"/>
      <c r="L197" s="5"/>
      <c r="M197" s="3"/>
      <c r="N197" s="74"/>
      <c r="O197" s="20"/>
    </row>
    <row r="198" spans="2:15" x14ac:dyDescent="0.25">
      <c r="B198" s="16"/>
      <c r="C198" s="74"/>
      <c r="D198" s="5"/>
      <c r="E198" s="5"/>
      <c r="F198" s="92"/>
      <c r="G198" s="92"/>
      <c r="H198" s="5"/>
      <c r="I198" s="5"/>
      <c r="J198" s="5"/>
      <c r="K198" s="5"/>
      <c r="L198" s="5"/>
      <c r="M198" s="74"/>
      <c r="N198" s="74"/>
      <c r="O198" s="20"/>
    </row>
    <row r="199" spans="2:15" ht="15" customHeight="1" x14ac:dyDescent="0.25">
      <c r="B199" s="16"/>
      <c r="C199" s="118" t="str">
        <f>+CONCATENATE("Al al cierre del 2017,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al cierre del 2017,  los 767  proyectos presupuestados para el 2017, 152 no cuentan con ningún avance en ejecución del gasto, mientras que 96 (12.5% de proyectos) no superan el 50,0% de ejecución, 192 proyectos (25.0% del total) tienen un nivel de ejecución mayor al 50,0% pero no culminan al 100% y 327 proyectos por S/ 70.8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0"/>
    </row>
    <row r="202" spans="2:15" x14ac:dyDescent="0.25">
      <c r="B202" s="16"/>
      <c r="C202" s="74"/>
      <c r="D202" s="74"/>
      <c r="E202" s="119" t="s">
        <v>67</v>
      </c>
      <c r="F202" s="119"/>
      <c r="G202" s="119"/>
      <c r="H202" s="119"/>
      <c r="I202" s="119"/>
      <c r="J202" s="119"/>
      <c r="K202" s="119"/>
      <c r="L202" s="119"/>
      <c r="M202" s="74"/>
      <c r="N202" s="74"/>
      <c r="O202" s="20"/>
    </row>
    <row r="203" spans="2:15" x14ac:dyDescent="0.25">
      <c r="B203" s="16"/>
      <c r="C203" s="74"/>
      <c r="D203" s="74"/>
      <c r="E203" s="5"/>
      <c r="F203" s="120" t="s">
        <v>33</v>
      </c>
      <c r="G203" s="120"/>
      <c r="H203" s="120"/>
      <c r="I203" s="120"/>
      <c r="J203" s="120"/>
      <c r="K203" s="120"/>
      <c r="L203" s="5"/>
      <c r="M203" s="74"/>
      <c r="N203" s="74"/>
      <c r="O203" s="20"/>
    </row>
    <row r="204" spans="2:15" x14ac:dyDescent="0.25">
      <c r="B204" s="16"/>
      <c r="C204" s="74"/>
      <c r="D204" s="74"/>
      <c r="E204" s="74"/>
      <c r="F204" s="65" t="s">
        <v>25</v>
      </c>
      <c r="G204" s="65" t="s">
        <v>18</v>
      </c>
      <c r="H204" s="65" t="s">
        <v>20</v>
      </c>
      <c r="I204" s="65" t="s">
        <v>7</v>
      </c>
      <c r="J204" s="65" t="s">
        <v>24</v>
      </c>
      <c r="K204" s="65" t="s">
        <v>3</v>
      </c>
      <c r="L204" s="74"/>
      <c r="M204" s="74"/>
      <c r="N204" s="74"/>
      <c r="O204" s="20"/>
    </row>
    <row r="205" spans="2:15" x14ac:dyDescent="0.25">
      <c r="B205" s="16"/>
      <c r="C205" s="74"/>
      <c r="D205" s="74"/>
      <c r="E205" s="74"/>
      <c r="F205" s="77" t="s">
        <v>26</v>
      </c>
      <c r="G205" s="69">
        <f>+I205/H205</f>
        <v>0</v>
      </c>
      <c r="H205" s="63">
        <v>86.342922000000002</v>
      </c>
      <c r="I205" s="63">
        <v>0</v>
      </c>
      <c r="J205" s="77">
        <v>152</v>
      </c>
      <c r="K205" s="69">
        <f>+J205/J$209</f>
        <v>0.19817470664928291</v>
      </c>
      <c r="L205" s="74"/>
      <c r="M205" s="74"/>
      <c r="N205" s="74"/>
      <c r="O205" s="20"/>
    </row>
    <row r="206" spans="2:15" x14ac:dyDescent="0.25">
      <c r="B206" s="16"/>
      <c r="C206" s="74"/>
      <c r="D206" s="74"/>
      <c r="E206" s="74"/>
      <c r="F206" s="77" t="s">
        <v>27</v>
      </c>
      <c r="G206" s="69">
        <f t="shared" ref="G206:G209" si="29">+I206/H206</f>
        <v>0.28415743271315752</v>
      </c>
      <c r="H206" s="63">
        <v>158.912792</v>
      </c>
      <c r="I206" s="63">
        <v>45.156250999999997</v>
      </c>
      <c r="J206" s="77">
        <v>96</v>
      </c>
      <c r="K206" s="69">
        <f t="shared" ref="K206:K208" si="30">+J206/J$209</f>
        <v>0.12516297262059975</v>
      </c>
      <c r="L206" s="74"/>
      <c r="M206" s="74"/>
      <c r="N206" s="74"/>
      <c r="O206" s="20"/>
    </row>
    <row r="207" spans="2:15" x14ac:dyDescent="0.25">
      <c r="B207" s="16"/>
      <c r="C207" s="74"/>
      <c r="D207" s="74"/>
      <c r="E207" s="74"/>
      <c r="F207" s="77" t="s">
        <v>28</v>
      </c>
      <c r="G207" s="69">
        <f t="shared" si="29"/>
        <v>0.76934103027208001</v>
      </c>
      <c r="H207" s="63">
        <v>204.39606599999996</v>
      </c>
      <c r="I207" s="63">
        <v>157.25028000000003</v>
      </c>
      <c r="J207" s="77">
        <v>192</v>
      </c>
      <c r="K207" s="69">
        <f t="shared" si="30"/>
        <v>0.2503259452411995</v>
      </c>
      <c r="L207" s="74"/>
      <c r="M207" s="74"/>
      <c r="N207" s="74"/>
      <c r="O207" s="20"/>
    </row>
    <row r="208" spans="2:15" x14ac:dyDescent="0.25">
      <c r="B208" s="16"/>
      <c r="C208" s="74"/>
      <c r="D208" s="74"/>
      <c r="E208" s="74"/>
      <c r="F208" s="77" t="s">
        <v>29</v>
      </c>
      <c r="G208" s="69">
        <f t="shared" si="29"/>
        <v>0.99545511304840351</v>
      </c>
      <c r="H208" s="63">
        <v>71.169647000000026</v>
      </c>
      <c r="I208" s="63">
        <v>70.846188999999995</v>
      </c>
      <c r="J208" s="77">
        <v>327</v>
      </c>
      <c r="K208" s="69">
        <f t="shared" si="30"/>
        <v>0.42633637548891784</v>
      </c>
      <c r="L208" s="74"/>
      <c r="M208" s="74"/>
      <c r="N208" s="74"/>
      <c r="O208" s="20"/>
    </row>
    <row r="209" spans="2:15" x14ac:dyDescent="0.25">
      <c r="B209" s="16"/>
      <c r="C209" s="74"/>
      <c r="D209" s="74"/>
      <c r="E209" s="74"/>
      <c r="F209" s="99" t="s">
        <v>0</v>
      </c>
      <c r="G209" s="68">
        <f t="shared" si="29"/>
        <v>0.52465721614790639</v>
      </c>
      <c r="H209" s="52">
        <f t="shared" ref="H209:J209" si="31">SUM(H205:H208)</f>
        <v>520.82142699999997</v>
      </c>
      <c r="I209" s="64">
        <f t="shared" si="31"/>
        <v>273.25272000000001</v>
      </c>
      <c r="J209" s="52">
        <f t="shared" si="31"/>
        <v>767</v>
      </c>
      <c r="K209" s="68">
        <f>SUM(K205:K208)</f>
        <v>1</v>
      </c>
      <c r="L209" s="74"/>
      <c r="M209" s="74"/>
      <c r="N209" s="74"/>
      <c r="O209" s="20"/>
    </row>
    <row r="210" spans="2:15" x14ac:dyDescent="0.25">
      <c r="B210" s="16"/>
      <c r="C210" s="74"/>
      <c r="D210" s="3"/>
      <c r="E210" s="5"/>
      <c r="F210" s="123" t="s">
        <v>90</v>
      </c>
      <c r="G210" s="123"/>
      <c r="H210" s="123"/>
      <c r="I210" s="123"/>
      <c r="J210" s="123"/>
      <c r="K210" s="123"/>
      <c r="L210" s="5"/>
      <c r="M210" s="3"/>
      <c r="N210" s="74"/>
      <c r="O210" s="20"/>
    </row>
    <row r="211" spans="2:15" x14ac:dyDescent="0.25">
      <c r="B211" s="16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20"/>
    </row>
    <row r="212" spans="2:15" x14ac:dyDescent="0.25">
      <c r="B212" s="3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38"/>
    </row>
  </sheetData>
  <mergeCells count="68">
    <mergeCell ref="F203:K203"/>
    <mergeCell ref="F210:K210"/>
    <mergeCell ref="E185:L185"/>
    <mergeCell ref="F186:K186"/>
    <mergeCell ref="F187:G187"/>
    <mergeCell ref="F197:K197"/>
    <mergeCell ref="C199:N200"/>
    <mergeCell ref="F173:K173"/>
    <mergeCell ref="F174:G174"/>
    <mergeCell ref="F180:K180"/>
    <mergeCell ref="C182:N183"/>
    <mergeCell ref="E202:L202"/>
    <mergeCell ref="F154:K154"/>
    <mergeCell ref="F161:K161"/>
    <mergeCell ref="C167:N167"/>
    <mergeCell ref="C169:N170"/>
    <mergeCell ref="E172:L172"/>
    <mergeCell ref="C150:N151"/>
    <mergeCell ref="E136:L136"/>
    <mergeCell ref="F137:K137"/>
    <mergeCell ref="F138:G138"/>
    <mergeCell ref="E153:L153"/>
    <mergeCell ref="E123:L123"/>
    <mergeCell ref="F124:K124"/>
    <mergeCell ref="F125:G125"/>
    <mergeCell ref="F131:K131"/>
    <mergeCell ref="F148:K148"/>
    <mergeCell ref="E104:L104"/>
    <mergeCell ref="F105:K105"/>
    <mergeCell ref="F112:K112"/>
    <mergeCell ref="C118:N118"/>
    <mergeCell ref="C120:N121"/>
    <mergeCell ref="E87:L87"/>
    <mergeCell ref="F88:K88"/>
    <mergeCell ref="F89:G89"/>
    <mergeCell ref="F99:K99"/>
    <mergeCell ref="C101:N102"/>
    <mergeCell ref="E74:L74"/>
    <mergeCell ref="F75:K75"/>
    <mergeCell ref="F76:G76"/>
    <mergeCell ref="F82:K82"/>
    <mergeCell ref="C84:N85"/>
    <mergeCell ref="E12:L12"/>
    <mergeCell ref="E13:L13"/>
    <mergeCell ref="B1:O2"/>
    <mergeCell ref="C7:N7"/>
    <mergeCell ref="C9:N10"/>
    <mergeCell ref="E14:F15"/>
    <mergeCell ref="G14:I14"/>
    <mergeCell ref="J14:L14"/>
    <mergeCell ref="E20:L20"/>
    <mergeCell ref="C22:N23"/>
    <mergeCell ref="E25:L25"/>
    <mergeCell ref="F26:K26"/>
    <mergeCell ref="F27:G27"/>
    <mergeCell ref="F33:K33"/>
    <mergeCell ref="C133:N13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</mergeCells>
  <conditionalFormatting sqref="I81">
    <cfRule type="cellIs" dxfId="2" priority="5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2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7" t="s">
        <v>34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18" t="str">
        <f>+CONCATENATE("A la fecha en la región Piura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Piura se vienen ejecutando S/ 1,313.3 millones, lo que equivale a un avance en la ejecución del presupuesto del 59.1%. Por niveles de gobierno, el Gobierno Nacional viene ejecutando el 76.7% de su presupuesto para esta región, seguido del Gobierno Regional (35.3%) y de los gobiernos locales que en conjunto tienen una ejecución del 67.7%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104"/>
      <c r="D11" s="104"/>
      <c r="E11" s="104"/>
      <c r="F11" s="74"/>
      <c r="G11" s="74"/>
      <c r="H11" s="74"/>
      <c r="I11" s="74"/>
      <c r="J11" s="74"/>
      <c r="K11" s="74"/>
      <c r="L11" s="104"/>
      <c r="M11" s="104"/>
      <c r="N11" s="104"/>
      <c r="O11" s="18"/>
    </row>
    <row r="12" spans="2:15" ht="15" customHeight="1" x14ac:dyDescent="0.25">
      <c r="B12" s="16"/>
      <c r="C12" s="40"/>
      <c r="E12" s="125" t="s">
        <v>48</v>
      </c>
      <c r="F12" s="126"/>
      <c r="G12" s="126"/>
      <c r="H12" s="126"/>
      <c r="I12" s="126"/>
      <c r="J12" s="126"/>
      <c r="K12" s="126"/>
      <c r="L12" s="126"/>
      <c r="M12" s="40"/>
      <c r="N12" s="40"/>
      <c r="O12" s="18"/>
    </row>
    <row r="13" spans="2:15" x14ac:dyDescent="0.25">
      <c r="B13" s="16"/>
      <c r="C13" s="40"/>
      <c r="E13" s="127" t="s">
        <v>12</v>
      </c>
      <c r="F13" s="127"/>
      <c r="G13" s="127"/>
      <c r="H13" s="127"/>
      <c r="I13" s="127"/>
      <c r="J13" s="127"/>
      <c r="K13" s="127"/>
      <c r="L13" s="127"/>
      <c r="M13" s="40"/>
      <c r="N13" s="40"/>
      <c r="O13" s="18"/>
    </row>
    <row r="14" spans="2:15" x14ac:dyDescent="0.25">
      <c r="B14" s="16"/>
      <c r="C14" s="19"/>
      <c r="E14" s="128" t="s">
        <v>11</v>
      </c>
      <c r="F14" s="129"/>
      <c r="G14" s="133">
        <v>2017</v>
      </c>
      <c r="H14" s="133"/>
      <c r="I14" s="133"/>
      <c r="J14" s="133">
        <v>2016</v>
      </c>
      <c r="K14" s="133"/>
      <c r="L14" s="133"/>
      <c r="M14" s="19"/>
      <c r="N14" s="19"/>
      <c r="O14" s="20"/>
    </row>
    <row r="15" spans="2:15" x14ac:dyDescent="0.25">
      <c r="B15" s="16"/>
      <c r="C15" s="19"/>
      <c r="E15" s="130"/>
      <c r="F15" s="131"/>
      <c r="G15" s="105" t="s">
        <v>6</v>
      </c>
      <c r="H15" s="105" t="s">
        <v>7</v>
      </c>
      <c r="I15" s="105" t="s">
        <v>8</v>
      </c>
      <c r="J15" s="105" t="s">
        <v>6</v>
      </c>
      <c r="K15" s="105" t="s">
        <v>7</v>
      </c>
      <c r="L15" s="105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457.66156100000001</v>
      </c>
      <c r="H16" s="7">
        <v>350.91409899999996</v>
      </c>
      <c r="I16" s="8">
        <f>+H16/G16</f>
        <v>0.76675458221408277</v>
      </c>
      <c r="J16" s="7">
        <v>649.92251599999997</v>
      </c>
      <c r="K16" s="7">
        <v>478.07873999999998</v>
      </c>
      <c r="L16" s="8">
        <f t="shared" ref="L16:L19" si="0">+K16/J16</f>
        <v>0.73559344111106317</v>
      </c>
      <c r="M16" s="55">
        <f>+(I16-L16)*100</f>
        <v>3.1161141103019596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717.4875770000001</v>
      </c>
      <c r="H17" s="7">
        <v>253.25111799999999</v>
      </c>
      <c r="I17" s="8">
        <f t="shared" ref="I17:I19" si="1">+H17/G17</f>
        <v>0.35296934207405789</v>
      </c>
      <c r="J17" s="7">
        <v>372.21153600000002</v>
      </c>
      <c r="K17" s="7">
        <v>210.11154500000001</v>
      </c>
      <c r="L17" s="8">
        <f t="shared" si="0"/>
        <v>0.56449498384166141</v>
      </c>
      <c r="M17" s="55">
        <f t="shared" ref="M17:M19" si="2">+(I17-L17)*100</f>
        <v>-21.152564176760354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1047.383703</v>
      </c>
      <c r="H18" s="7">
        <v>709.12041899999997</v>
      </c>
      <c r="I18" s="8">
        <f t="shared" si="1"/>
        <v>0.67703976772684227</v>
      </c>
      <c r="J18" s="7">
        <v>968.09190100000001</v>
      </c>
      <c r="K18" s="7">
        <v>625.11496499999998</v>
      </c>
      <c r="L18" s="8">
        <f t="shared" si="0"/>
        <v>0.64571861860870994</v>
      </c>
      <c r="M18" s="55">
        <f t="shared" si="2"/>
        <v>3.132114911813233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2222.5328410000002</v>
      </c>
      <c r="H19" s="53">
        <f t="shared" si="3"/>
        <v>1313.2856360000001</v>
      </c>
      <c r="I19" s="54">
        <f t="shared" si="1"/>
        <v>0.59089594168116055</v>
      </c>
      <c r="J19" s="52">
        <f t="shared" ref="J19:K19" si="4">SUM(J16:J18)</f>
        <v>1990.2259530000001</v>
      </c>
      <c r="K19" s="52">
        <f t="shared" si="4"/>
        <v>1313.3052499999999</v>
      </c>
      <c r="L19" s="54">
        <f t="shared" si="0"/>
        <v>0.65987746166226369</v>
      </c>
      <c r="M19" s="55">
        <f t="shared" si="2"/>
        <v>-6.898151998110313</v>
      </c>
      <c r="N19" s="19"/>
      <c r="O19" s="20"/>
    </row>
    <row r="20" spans="2:15" x14ac:dyDescent="0.25">
      <c r="B20" s="16"/>
      <c r="C20" s="19"/>
      <c r="E20" s="123" t="s">
        <v>89</v>
      </c>
      <c r="F20" s="123"/>
      <c r="G20" s="123"/>
      <c r="H20" s="123"/>
      <c r="I20" s="123"/>
      <c r="J20" s="123"/>
      <c r="K20" s="123"/>
      <c r="L20" s="123"/>
      <c r="M20" s="41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53.4%, mientras que para los proyectos del tipo social se registra un avance del 62.9% a dos meses de culminar el año 2017. Cabe resaltar que estos dos tipos de proyectos absorben el 90.5%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32" t="s">
        <v>49</v>
      </c>
      <c r="F25" s="132"/>
      <c r="G25" s="132"/>
      <c r="H25" s="132"/>
      <c r="I25" s="132"/>
      <c r="J25" s="132"/>
      <c r="K25" s="132"/>
      <c r="L25" s="132"/>
      <c r="M25" s="19"/>
      <c r="N25" s="19"/>
      <c r="O25" s="20"/>
    </row>
    <row r="26" spans="2:15" x14ac:dyDescent="0.25">
      <c r="B26" s="16"/>
      <c r="C26" s="19"/>
      <c r="D26" s="19"/>
      <c r="E26" s="5"/>
      <c r="F26" s="120" t="s">
        <v>1</v>
      </c>
      <c r="G26" s="120"/>
      <c r="H26" s="120"/>
      <c r="I26" s="120"/>
      <c r="J26" s="120"/>
      <c r="K26" s="120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24" t="s">
        <v>32</v>
      </c>
      <c r="G27" s="124"/>
      <c r="H27" s="65" t="s">
        <v>6</v>
      </c>
      <c r="I27" s="65" t="s">
        <v>16</v>
      </c>
      <c r="J27" s="65" t="s">
        <v>17</v>
      </c>
      <c r="K27" s="65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6" t="s">
        <v>13</v>
      </c>
      <c r="G28" s="49"/>
      <c r="H28" s="7">
        <v>1122.6815939999999</v>
      </c>
      <c r="I28" s="69">
        <f>+H28/H$32</f>
        <v>0.50513611015748316</v>
      </c>
      <c r="J28" s="7">
        <v>599.03234200000009</v>
      </c>
      <c r="K28" s="69">
        <f>+J28/H28</f>
        <v>0.53357278252483775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6" t="s">
        <v>14</v>
      </c>
      <c r="G29" s="49"/>
      <c r="H29" s="7">
        <v>888.18453199999999</v>
      </c>
      <c r="I29" s="69">
        <f t="shared" ref="I29:I31" si="5">+H29/H$32</f>
        <v>0.39962718013218329</v>
      </c>
      <c r="J29" s="7">
        <v>559.05308200000002</v>
      </c>
      <c r="K29" s="69">
        <f t="shared" ref="K29:K32" si="6">+J29/H29</f>
        <v>0.62943348128472021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6" t="s">
        <v>23</v>
      </c>
      <c r="G30" s="49"/>
      <c r="H30" s="7">
        <v>138.757879</v>
      </c>
      <c r="I30" s="69">
        <f t="shared" si="5"/>
        <v>6.2432318857240238E-2</v>
      </c>
      <c r="J30" s="7">
        <v>90.36501100000001</v>
      </c>
      <c r="K30" s="69">
        <f t="shared" si="6"/>
        <v>0.65124237737880097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6" t="s">
        <v>15</v>
      </c>
      <c r="G31" s="49"/>
      <c r="H31" s="7">
        <v>72.908835999999994</v>
      </c>
      <c r="I31" s="69">
        <f t="shared" si="5"/>
        <v>3.2804390853093363E-2</v>
      </c>
      <c r="J31" s="7">
        <v>64.8352</v>
      </c>
      <c r="K31" s="69">
        <f t="shared" si="6"/>
        <v>0.88926395697772498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7" t="s">
        <v>0</v>
      </c>
      <c r="G32" s="51"/>
      <c r="H32" s="52">
        <f>SUM(H28:H31)</f>
        <v>2222.5328409999997</v>
      </c>
      <c r="I32" s="68">
        <f>SUM(I28:I31)</f>
        <v>1</v>
      </c>
      <c r="J32" s="52">
        <f>SUM(J28:J31)</f>
        <v>1313.2856350000002</v>
      </c>
      <c r="K32" s="68">
        <f t="shared" si="6"/>
        <v>0.59089594123122358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23" t="s">
        <v>90</v>
      </c>
      <c r="G33" s="123"/>
      <c r="H33" s="123"/>
      <c r="I33" s="123"/>
      <c r="J33" s="123"/>
      <c r="K33" s="123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AGROPECUARIA cuenta con el mayor presupuesto en esta región, con un nivel de ejecución del 26.4%, del mismo modo para proyectos TRANSPORTE se tiene un nivel de avance de 73.5%. Cabe destacar que solo estos dos sectores concentran el 44.6%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4"/>
      <c r="D37" s="5"/>
      <c r="E37" s="5"/>
      <c r="F37" s="5"/>
      <c r="G37" s="5"/>
      <c r="H37" s="74"/>
      <c r="I37" s="74"/>
      <c r="J37" s="74"/>
      <c r="K37" s="74"/>
      <c r="L37" s="74"/>
      <c r="M37" s="74"/>
      <c r="N37" s="74"/>
      <c r="O37" s="20"/>
    </row>
    <row r="38" spans="2:15" x14ac:dyDescent="0.25">
      <c r="B38" s="16"/>
      <c r="C38" s="74"/>
      <c r="D38" s="5"/>
      <c r="E38" s="119" t="s">
        <v>56</v>
      </c>
      <c r="F38" s="119"/>
      <c r="G38" s="119"/>
      <c r="H38" s="119"/>
      <c r="I38" s="119"/>
      <c r="J38" s="119"/>
      <c r="K38" s="119"/>
      <c r="L38" s="119"/>
      <c r="M38" s="74"/>
      <c r="N38" s="74"/>
      <c r="O38" s="20"/>
    </row>
    <row r="39" spans="2:15" x14ac:dyDescent="0.25">
      <c r="B39" s="16"/>
      <c r="C39" s="74"/>
      <c r="D39" s="5"/>
      <c r="E39" s="5"/>
      <c r="F39" s="120" t="s">
        <v>1</v>
      </c>
      <c r="G39" s="120"/>
      <c r="H39" s="120"/>
      <c r="I39" s="120"/>
      <c r="J39" s="120"/>
      <c r="K39" s="120"/>
      <c r="L39" s="5"/>
      <c r="M39" s="74"/>
      <c r="N39" s="74"/>
      <c r="O39" s="20"/>
    </row>
    <row r="40" spans="2:15" x14ac:dyDescent="0.25">
      <c r="B40" s="16"/>
      <c r="C40" s="74"/>
      <c r="D40" s="5"/>
      <c r="E40" s="74"/>
      <c r="F40" s="121" t="s">
        <v>22</v>
      </c>
      <c r="G40" s="122"/>
      <c r="H40" s="71" t="s">
        <v>20</v>
      </c>
      <c r="I40" s="71" t="s">
        <v>3</v>
      </c>
      <c r="J40" s="65" t="s">
        <v>21</v>
      </c>
      <c r="K40" s="65" t="s">
        <v>18</v>
      </c>
      <c r="L40" s="5"/>
      <c r="M40" s="74"/>
      <c r="N40" s="74"/>
      <c r="O40" s="20"/>
    </row>
    <row r="41" spans="2:15" x14ac:dyDescent="0.25">
      <c r="B41" s="16"/>
      <c r="C41" s="74"/>
      <c r="D41" s="5"/>
      <c r="E41" s="74"/>
      <c r="F41" s="66" t="s">
        <v>53</v>
      </c>
      <c r="G41" s="72"/>
      <c r="H41" s="7">
        <v>500.21774700000003</v>
      </c>
      <c r="I41" s="69">
        <f>+H41/H$49</f>
        <v>0.22506652669975102</v>
      </c>
      <c r="J41" s="63">
        <v>132.07849899999999</v>
      </c>
      <c r="K41" s="69">
        <f>+J41/H41</f>
        <v>0.26404200928920657</v>
      </c>
      <c r="L41" s="5"/>
      <c r="M41" s="74"/>
      <c r="N41" s="74"/>
      <c r="O41" s="20"/>
    </row>
    <row r="42" spans="2:15" x14ac:dyDescent="0.25">
      <c r="B42" s="16"/>
      <c r="C42" s="74"/>
      <c r="D42" s="5"/>
      <c r="E42" s="74"/>
      <c r="F42" s="66" t="s">
        <v>50</v>
      </c>
      <c r="G42" s="72"/>
      <c r="H42" s="63">
        <v>492.03868300000005</v>
      </c>
      <c r="I42" s="69">
        <f t="shared" ref="I42:I48" si="7">+H42/H$49</f>
        <v>0.22138646229344963</v>
      </c>
      <c r="J42" s="63">
        <v>361.80076099999997</v>
      </c>
      <c r="K42" s="69">
        <f t="shared" ref="K42:K49" si="8">+J42/H42</f>
        <v>0.73530958743745745</v>
      </c>
      <c r="L42" s="5"/>
      <c r="M42" s="74"/>
      <c r="N42" s="74"/>
      <c r="O42" s="20"/>
    </row>
    <row r="43" spans="2:15" x14ac:dyDescent="0.25">
      <c r="B43" s="16"/>
      <c r="C43" s="74"/>
      <c r="D43" s="5"/>
      <c r="E43" s="74"/>
      <c r="F43" s="66" t="s">
        <v>51</v>
      </c>
      <c r="G43" s="72"/>
      <c r="H43" s="63">
        <v>394.04676400000005</v>
      </c>
      <c r="I43" s="69">
        <f t="shared" si="7"/>
        <v>0.17729626160336229</v>
      </c>
      <c r="J43" s="63">
        <v>244.58903399999997</v>
      </c>
      <c r="K43" s="69">
        <f t="shared" si="8"/>
        <v>0.62071067788289191</v>
      </c>
      <c r="L43" s="5"/>
      <c r="M43" s="74"/>
      <c r="N43" s="74"/>
      <c r="O43" s="20"/>
    </row>
    <row r="44" spans="2:15" x14ac:dyDescent="0.25">
      <c r="B44" s="16"/>
      <c r="C44" s="74"/>
      <c r="D44" s="5"/>
      <c r="E44" s="74"/>
      <c r="F44" s="66" t="s">
        <v>52</v>
      </c>
      <c r="G44" s="72"/>
      <c r="H44" s="63">
        <v>343.24646799999999</v>
      </c>
      <c r="I44" s="69">
        <f t="shared" si="7"/>
        <v>0.15443932331076857</v>
      </c>
      <c r="J44" s="63">
        <v>257.28904</v>
      </c>
      <c r="K44" s="69">
        <f t="shared" si="8"/>
        <v>0.7495752002901892</v>
      </c>
      <c r="L44" s="5"/>
      <c r="M44" s="74"/>
      <c r="N44" s="74"/>
      <c r="O44" s="20"/>
    </row>
    <row r="45" spans="2:15" x14ac:dyDescent="0.25">
      <c r="B45" s="16"/>
      <c r="C45" s="74"/>
      <c r="D45" s="5"/>
      <c r="E45" s="74"/>
      <c r="F45" s="66" t="s">
        <v>59</v>
      </c>
      <c r="G45" s="72"/>
      <c r="H45" s="63">
        <v>96.919305000000008</v>
      </c>
      <c r="I45" s="69">
        <f t="shared" si="7"/>
        <v>4.3607591848403196E-2</v>
      </c>
      <c r="J45" s="63">
        <v>19.548081</v>
      </c>
      <c r="K45" s="69">
        <f t="shared" si="8"/>
        <v>0.20169439927370506</v>
      </c>
      <c r="L45" s="5"/>
      <c r="M45" s="74"/>
      <c r="N45" s="74"/>
      <c r="O45" s="20"/>
    </row>
    <row r="46" spans="2:15" x14ac:dyDescent="0.25">
      <c r="B46" s="16"/>
      <c r="C46" s="74"/>
      <c r="D46" s="5"/>
      <c r="E46" s="74"/>
      <c r="F46" s="66" t="s">
        <v>54</v>
      </c>
      <c r="G46" s="72"/>
      <c r="H46" s="63">
        <v>72.908835999999994</v>
      </c>
      <c r="I46" s="69">
        <f t="shared" si="7"/>
        <v>3.2804390853093356E-2</v>
      </c>
      <c r="J46" s="63">
        <v>64.8352</v>
      </c>
      <c r="K46" s="69">
        <f t="shared" si="8"/>
        <v>0.88926395697772498</v>
      </c>
      <c r="L46" s="5"/>
      <c r="M46" s="74"/>
      <c r="N46" s="74"/>
      <c r="O46" s="20"/>
    </row>
    <row r="47" spans="2:15" x14ac:dyDescent="0.25">
      <c r="B47" s="16"/>
      <c r="C47" s="74"/>
      <c r="D47" s="5"/>
      <c r="E47" s="74"/>
      <c r="F47" s="66" t="s">
        <v>60</v>
      </c>
      <c r="G47" s="72"/>
      <c r="H47" s="63">
        <v>66.368416000000011</v>
      </c>
      <c r="I47" s="69">
        <f t="shared" si="7"/>
        <v>2.9861613189993804E-2</v>
      </c>
      <c r="J47" s="63">
        <v>30.806796999999996</v>
      </c>
      <c r="K47" s="69">
        <f t="shared" si="8"/>
        <v>0.46417857855760775</v>
      </c>
      <c r="L47" s="5"/>
      <c r="M47" s="74"/>
      <c r="N47" s="74"/>
      <c r="O47" s="20"/>
    </row>
    <row r="48" spans="2:15" x14ac:dyDescent="0.25">
      <c r="B48" s="16"/>
      <c r="C48" s="74"/>
      <c r="D48" s="5"/>
      <c r="E48" s="74"/>
      <c r="F48" s="66" t="s">
        <v>55</v>
      </c>
      <c r="G48" s="72"/>
      <c r="H48" s="63">
        <v>256.78662200000002</v>
      </c>
      <c r="I48" s="69">
        <f t="shared" si="7"/>
        <v>0.11553783020117811</v>
      </c>
      <c r="J48" s="63">
        <v>202.338223</v>
      </c>
      <c r="K48" s="69">
        <f t="shared" si="8"/>
        <v>0.78796247804529307</v>
      </c>
      <c r="L48" s="5"/>
      <c r="M48" s="74"/>
      <c r="N48" s="74"/>
      <c r="O48" s="20"/>
    </row>
    <row r="49" spans="2:15" x14ac:dyDescent="0.25">
      <c r="B49" s="16"/>
      <c r="C49" s="19"/>
      <c r="D49" s="11"/>
      <c r="E49" s="19"/>
      <c r="F49" s="67" t="s">
        <v>0</v>
      </c>
      <c r="G49" s="73"/>
      <c r="H49" s="52">
        <f>SUM(H41:H48)</f>
        <v>2222.5328410000002</v>
      </c>
      <c r="I49" s="68">
        <f>SUM(I41:I48)</f>
        <v>1</v>
      </c>
      <c r="J49" s="52">
        <f>SUM(J41:J48)</f>
        <v>1313.285635</v>
      </c>
      <c r="K49" s="68">
        <f t="shared" si="8"/>
        <v>0.59089594123122335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23" t="s">
        <v>90</v>
      </c>
      <c r="G50" s="123"/>
      <c r="H50" s="123"/>
      <c r="I50" s="123"/>
      <c r="J50" s="123"/>
      <c r="K50" s="123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1,810  proyectos presupuestados para el 2017, 378 no cuentan con ningún avance en ejecución del gasto, mientras que 254 (14.0% de proyectos) no superan el 50,0% de ejecución, 479 proyectos (26.5% del total) tienen un nivel de ejecución mayor al 50,0% pero no culminan al 100% y 699 proyectos por S/ 450.0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0"/>
    </row>
    <row r="55" spans="2:15" x14ac:dyDescent="0.25">
      <c r="B55" s="16"/>
      <c r="C55" s="74"/>
      <c r="D55" s="74"/>
      <c r="E55" s="119" t="s">
        <v>64</v>
      </c>
      <c r="F55" s="119"/>
      <c r="G55" s="119"/>
      <c r="H55" s="119"/>
      <c r="I55" s="119"/>
      <c r="J55" s="119"/>
      <c r="K55" s="119"/>
      <c r="L55" s="119"/>
      <c r="M55" s="74"/>
      <c r="N55" s="74"/>
      <c r="O55" s="20"/>
    </row>
    <row r="56" spans="2:15" x14ac:dyDescent="0.25">
      <c r="B56" s="16"/>
      <c r="C56" s="74"/>
      <c r="D56" s="74"/>
      <c r="E56" s="5"/>
      <c r="F56" s="120" t="s">
        <v>33</v>
      </c>
      <c r="G56" s="120"/>
      <c r="H56" s="120"/>
      <c r="I56" s="120"/>
      <c r="J56" s="120"/>
      <c r="K56" s="120"/>
      <c r="L56" s="5"/>
      <c r="M56" s="74"/>
      <c r="N56" s="74"/>
      <c r="O56" s="20"/>
    </row>
    <row r="57" spans="2:15" x14ac:dyDescent="0.25">
      <c r="B57" s="16"/>
      <c r="C57" s="74"/>
      <c r="D57" s="74"/>
      <c r="E57" s="74"/>
      <c r="F57" s="76" t="s">
        <v>25</v>
      </c>
      <c r="G57" s="65" t="s">
        <v>18</v>
      </c>
      <c r="H57" s="65" t="s">
        <v>20</v>
      </c>
      <c r="I57" s="65" t="s">
        <v>7</v>
      </c>
      <c r="J57" s="65" t="s">
        <v>24</v>
      </c>
      <c r="K57" s="65" t="s">
        <v>3</v>
      </c>
      <c r="L57" s="74"/>
      <c r="M57" s="74" t="s">
        <v>36</v>
      </c>
      <c r="N57" s="74"/>
      <c r="O57" s="20"/>
    </row>
    <row r="58" spans="2:15" x14ac:dyDescent="0.25">
      <c r="B58" s="16"/>
      <c r="C58" s="74"/>
      <c r="D58" s="74"/>
      <c r="E58" s="74"/>
      <c r="F58" s="77" t="s">
        <v>26</v>
      </c>
      <c r="G58" s="69">
        <f>+I58/H58</f>
        <v>0</v>
      </c>
      <c r="H58" s="61">
        <v>185.35866699999985</v>
      </c>
      <c r="I58" s="61">
        <v>0</v>
      </c>
      <c r="J58" s="98">
        <v>378</v>
      </c>
      <c r="K58" s="69">
        <f>+J58/J$62</f>
        <v>0.20883977900552486</v>
      </c>
      <c r="L58" s="74"/>
      <c r="M58" s="79">
        <f>SUM(J59:J61)</f>
        <v>1432</v>
      </c>
      <c r="N58" s="74"/>
      <c r="O58" s="20"/>
    </row>
    <row r="59" spans="2:15" x14ac:dyDescent="0.25">
      <c r="B59" s="16"/>
      <c r="C59" s="74"/>
      <c r="D59" s="74"/>
      <c r="E59" s="74"/>
      <c r="F59" s="77" t="s">
        <v>27</v>
      </c>
      <c r="G59" s="69">
        <f t="shared" ref="G59:G62" si="9">+I59/H59</f>
        <v>0.18542285466118269</v>
      </c>
      <c r="H59" s="61">
        <v>657.74709499999983</v>
      </c>
      <c r="I59" s="61">
        <v>121.9613440000001</v>
      </c>
      <c r="J59" s="98">
        <v>254</v>
      </c>
      <c r="K59" s="69">
        <f t="shared" ref="K59:K61" si="10">+J59/J$62</f>
        <v>0.14033149171270717</v>
      </c>
      <c r="L59" s="74"/>
      <c r="M59" s="74"/>
      <c r="N59" s="74"/>
      <c r="O59" s="20"/>
    </row>
    <row r="60" spans="2:15" x14ac:dyDescent="0.25">
      <c r="B60" s="16"/>
      <c r="C60" s="74"/>
      <c r="D60" s="74"/>
      <c r="E60" s="74"/>
      <c r="F60" s="77" t="s">
        <v>28</v>
      </c>
      <c r="G60" s="69">
        <f t="shared" si="9"/>
        <v>0.79865024109680027</v>
      </c>
      <c r="H60" s="61">
        <v>928.2342180000004</v>
      </c>
      <c r="I60" s="61">
        <v>741.33448200000021</v>
      </c>
      <c r="J60" s="98">
        <v>479</v>
      </c>
      <c r="K60" s="69">
        <f t="shared" si="10"/>
        <v>0.26464088397790053</v>
      </c>
      <c r="L60" s="74"/>
      <c r="M60" s="74"/>
      <c r="N60" s="74"/>
      <c r="O60" s="20"/>
    </row>
    <row r="61" spans="2:15" x14ac:dyDescent="0.25">
      <c r="B61" s="16"/>
      <c r="C61" s="74"/>
      <c r="D61" s="74"/>
      <c r="E61" s="74"/>
      <c r="F61" s="77" t="s">
        <v>29</v>
      </c>
      <c r="G61" s="69">
        <f t="shared" si="9"/>
        <v>0.99733365462092249</v>
      </c>
      <c r="H61" s="61">
        <v>451.19286099999999</v>
      </c>
      <c r="I61" s="61">
        <v>449.98982499999988</v>
      </c>
      <c r="J61" s="98">
        <v>699</v>
      </c>
      <c r="K61" s="69">
        <f t="shared" si="10"/>
        <v>0.38618784530386741</v>
      </c>
      <c r="L61" s="74"/>
      <c r="M61" s="74"/>
      <c r="N61" s="74"/>
      <c r="O61" s="20"/>
    </row>
    <row r="62" spans="2:15" x14ac:dyDescent="0.25">
      <c r="B62" s="16"/>
      <c r="C62" s="19"/>
      <c r="D62" s="19"/>
      <c r="E62" s="19"/>
      <c r="F62" s="78" t="s">
        <v>0</v>
      </c>
      <c r="G62" s="68">
        <f t="shared" si="9"/>
        <v>0.5908959484302172</v>
      </c>
      <c r="H62" s="53">
        <f t="shared" ref="H62:J62" si="11">SUM(H58:H61)</f>
        <v>2222.5328410000002</v>
      </c>
      <c r="I62" s="53">
        <f t="shared" si="11"/>
        <v>1313.2856510000001</v>
      </c>
      <c r="J62" s="75">
        <f t="shared" si="11"/>
        <v>1810</v>
      </c>
      <c r="K62" s="68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23" t="s">
        <v>90</v>
      </c>
      <c r="G63" s="123"/>
      <c r="H63" s="123"/>
      <c r="I63" s="123"/>
      <c r="J63" s="123"/>
      <c r="K63" s="123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17" t="s">
        <v>19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7"/>
    </row>
    <row r="70" spans="2:15" x14ac:dyDescent="0.25">
      <c r="B70" s="16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86.2%, mientras que para los proyectos del tipo social se registra un avance del 63.9% a dos meses de culminar el año 2017. Cabe resaltar que estos dos tipos de proyectos absorben el 83.7%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4"/>
      <c r="D73" s="74"/>
      <c r="E73" s="5"/>
      <c r="F73" s="5"/>
      <c r="G73" s="5"/>
      <c r="H73" s="5"/>
      <c r="I73" s="5"/>
      <c r="J73" s="5"/>
      <c r="K73" s="5"/>
      <c r="L73" s="5"/>
      <c r="M73" s="74"/>
      <c r="N73" s="74"/>
      <c r="O73" s="20"/>
    </row>
    <row r="74" spans="2:15" x14ac:dyDescent="0.25">
      <c r="B74" s="16"/>
      <c r="C74" s="74"/>
      <c r="D74" s="74"/>
      <c r="E74" s="132" t="s">
        <v>58</v>
      </c>
      <c r="F74" s="132"/>
      <c r="G74" s="132"/>
      <c r="H74" s="132"/>
      <c r="I74" s="132"/>
      <c r="J74" s="132"/>
      <c r="K74" s="132"/>
      <c r="L74" s="132"/>
      <c r="M74" s="74"/>
      <c r="N74" s="74"/>
      <c r="O74" s="20"/>
    </row>
    <row r="75" spans="2:15" x14ac:dyDescent="0.25">
      <c r="B75" s="16"/>
      <c r="C75" s="74"/>
      <c r="D75" s="74"/>
      <c r="E75" s="5"/>
      <c r="F75" s="120" t="s">
        <v>1</v>
      </c>
      <c r="G75" s="120"/>
      <c r="H75" s="120"/>
      <c r="I75" s="120"/>
      <c r="J75" s="120"/>
      <c r="K75" s="120"/>
      <c r="L75" s="5"/>
      <c r="M75" s="74"/>
      <c r="N75" s="74"/>
      <c r="O75" s="20"/>
    </row>
    <row r="76" spans="2:15" x14ac:dyDescent="0.25">
      <c r="B76" s="16"/>
      <c r="C76" s="74"/>
      <c r="D76" s="74"/>
      <c r="E76" s="5"/>
      <c r="F76" s="124" t="s">
        <v>32</v>
      </c>
      <c r="G76" s="124"/>
      <c r="H76" s="65" t="s">
        <v>6</v>
      </c>
      <c r="I76" s="65" t="s">
        <v>16</v>
      </c>
      <c r="J76" s="65" t="s">
        <v>17</v>
      </c>
      <c r="K76" s="65" t="s">
        <v>18</v>
      </c>
      <c r="L76" s="5"/>
      <c r="M76" s="74"/>
      <c r="N76" s="74"/>
      <c r="O76" s="20"/>
    </row>
    <row r="77" spans="2:15" x14ac:dyDescent="0.25">
      <c r="B77" s="16"/>
      <c r="C77" s="74"/>
      <c r="D77" s="74"/>
      <c r="E77" s="5"/>
      <c r="F77" s="66" t="s">
        <v>13</v>
      </c>
      <c r="G77" s="49"/>
      <c r="H77" s="62">
        <v>204.94422999999998</v>
      </c>
      <c r="I77" s="69">
        <f>+H77/$H$81</f>
        <v>0.44780739189062024</v>
      </c>
      <c r="J77" s="63">
        <v>176.61494899999997</v>
      </c>
      <c r="K77" s="69">
        <f>+J77/H77</f>
        <v>0.86177078027519971</v>
      </c>
      <c r="L77" s="5"/>
      <c r="M77" s="74"/>
      <c r="N77" s="74"/>
      <c r="O77" s="20"/>
    </row>
    <row r="78" spans="2:15" x14ac:dyDescent="0.25">
      <c r="B78" s="16"/>
      <c r="C78" s="74"/>
      <c r="D78" s="74"/>
      <c r="E78" s="5"/>
      <c r="F78" s="66" t="s">
        <v>14</v>
      </c>
      <c r="G78" s="49"/>
      <c r="H78" s="63">
        <v>178.23878999999999</v>
      </c>
      <c r="I78" s="69">
        <f>+H78/$H$81</f>
        <v>0.38945545177651486</v>
      </c>
      <c r="J78" s="63">
        <v>113.80911099999999</v>
      </c>
      <c r="K78" s="69">
        <f t="shared" ref="K78:K81" si="12">+J78/H78</f>
        <v>0.63852044215515591</v>
      </c>
      <c r="L78" s="5"/>
      <c r="M78" s="74"/>
      <c r="N78" s="74"/>
      <c r="O78" s="20"/>
    </row>
    <row r="79" spans="2:15" x14ac:dyDescent="0.25">
      <c r="B79" s="16"/>
      <c r="C79" s="74"/>
      <c r="D79" s="74"/>
      <c r="E79" s="5"/>
      <c r="F79" s="66" t="s">
        <v>23</v>
      </c>
      <c r="G79" s="49"/>
      <c r="H79" s="63">
        <v>74.264731999999995</v>
      </c>
      <c r="I79" s="69">
        <f>+H79/$H$81</f>
        <v>0.162269979234721</v>
      </c>
      <c r="J79" s="63">
        <v>60.457502000000005</v>
      </c>
      <c r="K79" s="69">
        <f t="shared" si="12"/>
        <v>0.81408092875094473</v>
      </c>
      <c r="L79" s="5"/>
      <c r="M79" s="74"/>
      <c r="N79" s="74"/>
      <c r="O79" s="20"/>
    </row>
    <row r="80" spans="2:15" x14ac:dyDescent="0.25">
      <c r="B80" s="16"/>
      <c r="C80" s="74"/>
      <c r="D80" s="74"/>
      <c r="E80" s="5"/>
      <c r="F80" s="66" t="s">
        <v>15</v>
      </c>
      <c r="G80" s="49"/>
      <c r="H80" s="63">
        <v>0.213809</v>
      </c>
      <c r="I80" s="69">
        <f>+H80/$H$81</f>
        <v>4.6717709814392744E-4</v>
      </c>
      <c r="J80" s="63">
        <v>3.2534999999999994E-2</v>
      </c>
      <c r="K80" s="69">
        <f t="shared" si="12"/>
        <v>0.15216852424360058</v>
      </c>
      <c r="L80" s="5"/>
      <c r="M80" s="74"/>
      <c r="N80" s="74"/>
      <c r="O80" s="20"/>
    </row>
    <row r="81" spans="2:15" x14ac:dyDescent="0.25">
      <c r="B81" s="16"/>
      <c r="C81" s="74"/>
      <c r="D81" s="74"/>
      <c r="E81" s="5"/>
      <c r="F81" s="67" t="s">
        <v>0</v>
      </c>
      <c r="G81" s="51"/>
      <c r="H81" s="64">
        <f>SUM(H77:H80)</f>
        <v>457.66156099999995</v>
      </c>
      <c r="I81" s="68">
        <f>+H81/$H$81</f>
        <v>1</v>
      </c>
      <c r="J81" s="64">
        <f>SUM(J77:J80)</f>
        <v>350.91409699999991</v>
      </c>
      <c r="K81" s="68">
        <f t="shared" si="12"/>
        <v>0.76675457784404133</v>
      </c>
      <c r="L81" s="5"/>
      <c r="M81" s="74"/>
      <c r="N81" s="74"/>
      <c r="O81" s="20"/>
    </row>
    <row r="82" spans="2:15" x14ac:dyDescent="0.25">
      <c r="B82" s="16"/>
      <c r="C82" s="74"/>
      <c r="D82" s="3"/>
      <c r="E82" s="5"/>
      <c r="F82" s="123" t="s">
        <v>90</v>
      </c>
      <c r="G82" s="123"/>
      <c r="H82" s="123"/>
      <c r="I82" s="123"/>
      <c r="J82" s="123"/>
      <c r="K82" s="123"/>
      <c r="L82" s="5"/>
      <c r="M82" s="3"/>
      <c r="N82" s="74"/>
      <c r="O82" s="20"/>
    </row>
    <row r="83" spans="2:15" x14ac:dyDescent="0.25">
      <c r="B83" s="16"/>
      <c r="C83" s="74"/>
      <c r="D83" s="74"/>
      <c r="E83" s="5"/>
      <c r="F83" s="5"/>
      <c r="G83" s="5"/>
      <c r="H83" s="5"/>
      <c r="I83" s="5"/>
      <c r="J83" s="5"/>
      <c r="K83" s="5"/>
      <c r="L83" s="5"/>
      <c r="M83" s="74"/>
      <c r="N83" s="74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89.7%, del mismo modo para proyectos SANEAMIENTO se tiene un nivel de avance de 55.9%. Cabe destacar que solo estos dos sectores concentran el 48.1%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4"/>
      <c r="D86" s="5"/>
      <c r="E86" s="5"/>
      <c r="F86" s="5"/>
      <c r="G86" s="5"/>
      <c r="H86" s="74"/>
      <c r="I86" s="74"/>
      <c r="J86" s="74"/>
      <c r="K86" s="74"/>
      <c r="L86" s="74"/>
      <c r="M86" s="74"/>
      <c r="N86" s="74"/>
      <c r="O86" s="20"/>
    </row>
    <row r="87" spans="2:15" x14ac:dyDescent="0.25">
      <c r="B87" s="16"/>
      <c r="C87" s="74"/>
      <c r="D87" s="5"/>
      <c r="E87" s="119" t="s">
        <v>61</v>
      </c>
      <c r="F87" s="119"/>
      <c r="G87" s="119"/>
      <c r="H87" s="119"/>
      <c r="I87" s="119"/>
      <c r="J87" s="119"/>
      <c r="K87" s="119"/>
      <c r="L87" s="119"/>
      <c r="M87" s="74"/>
      <c r="N87" s="74"/>
      <c r="O87" s="20"/>
    </row>
    <row r="88" spans="2:15" x14ac:dyDescent="0.25">
      <c r="B88" s="16"/>
      <c r="C88" s="74"/>
      <c r="D88" s="5"/>
      <c r="E88" s="5"/>
      <c r="F88" s="120" t="s">
        <v>1</v>
      </c>
      <c r="G88" s="120"/>
      <c r="H88" s="120"/>
      <c r="I88" s="120"/>
      <c r="J88" s="120"/>
      <c r="K88" s="120"/>
      <c r="L88" s="5"/>
      <c r="M88" s="74"/>
      <c r="N88" s="74"/>
      <c r="O88" s="20"/>
    </row>
    <row r="89" spans="2:15" x14ac:dyDescent="0.25">
      <c r="B89" s="16"/>
      <c r="C89" s="74"/>
      <c r="D89" s="5"/>
      <c r="E89" s="74"/>
      <c r="F89" s="121" t="s">
        <v>22</v>
      </c>
      <c r="G89" s="122"/>
      <c r="H89" s="71" t="s">
        <v>20</v>
      </c>
      <c r="I89" s="71" t="s">
        <v>3</v>
      </c>
      <c r="J89" s="65" t="s">
        <v>21</v>
      </c>
      <c r="K89" s="65" t="s">
        <v>18</v>
      </c>
      <c r="L89" s="5"/>
      <c r="M89" s="74"/>
      <c r="N89" s="74"/>
      <c r="O89" s="20"/>
    </row>
    <row r="90" spans="2:15" x14ac:dyDescent="0.25">
      <c r="B90" s="16"/>
      <c r="C90" s="74"/>
      <c r="D90" s="5"/>
      <c r="E90" s="74"/>
      <c r="F90" s="66" t="s">
        <v>50</v>
      </c>
      <c r="G90" s="72"/>
      <c r="H90" s="63">
        <v>117.536902</v>
      </c>
      <c r="I90" s="69">
        <f t="shared" ref="I90:I97" si="13">+H90/$H$98</f>
        <v>0.25682056789558511</v>
      </c>
      <c r="J90" s="63">
        <v>105.41052999999999</v>
      </c>
      <c r="K90" s="69">
        <f>+J90/H90</f>
        <v>0.89682923580885254</v>
      </c>
      <c r="L90" s="5"/>
      <c r="M90" s="74"/>
      <c r="N90" s="74"/>
      <c r="O90" s="20"/>
    </row>
    <row r="91" spans="2:15" x14ac:dyDescent="0.25">
      <c r="B91" s="16"/>
      <c r="C91" s="74"/>
      <c r="D91" s="5"/>
      <c r="E91" s="74"/>
      <c r="F91" s="66" t="s">
        <v>51</v>
      </c>
      <c r="G91" s="72"/>
      <c r="H91" s="63">
        <v>102.47936900000001</v>
      </c>
      <c r="I91" s="69">
        <f t="shared" si="13"/>
        <v>0.22391954608571546</v>
      </c>
      <c r="J91" s="63">
        <v>57.257411999999995</v>
      </c>
      <c r="K91" s="69">
        <f t="shared" ref="K91:K98" si="14">+J91/H91</f>
        <v>0.55872135590530414</v>
      </c>
      <c r="L91" s="5"/>
      <c r="M91" s="74"/>
      <c r="N91" s="74"/>
      <c r="O91" s="20"/>
    </row>
    <row r="92" spans="2:15" x14ac:dyDescent="0.25">
      <c r="B92" s="16"/>
      <c r="C92" s="74"/>
      <c r="D92" s="5"/>
      <c r="E92" s="74"/>
      <c r="F92" s="66" t="s">
        <v>52</v>
      </c>
      <c r="G92" s="72"/>
      <c r="H92" s="63">
        <v>74.979808999999989</v>
      </c>
      <c r="I92" s="69">
        <f t="shared" si="13"/>
        <v>0.16383243730622152</v>
      </c>
      <c r="J92" s="63">
        <v>56.370480999999998</v>
      </c>
      <c r="K92" s="69">
        <f t="shared" si="14"/>
        <v>0.75180881028918078</v>
      </c>
      <c r="L92" s="5"/>
      <c r="M92" s="74"/>
      <c r="N92" s="74"/>
      <c r="O92" s="20"/>
    </row>
    <row r="93" spans="2:15" x14ac:dyDescent="0.25">
      <c r="B93" s="16"/>
      <c r="C93" s="74"/>
      <c r="D93" s="5"/>
      <c r="E93" s="74"/>
      <c r="F93" s="66" t="s">
        <v>92</v>
      </c>
      <c r="G93" s="72"/>
      <c r="H93" s="63">
        <v>55.813525999999996</v>
      </c>
      <c r="I93" s="69">
        <f t="shared" si="13"/>
        <v>0.12195371155498895</v>
      </c>
      <c r="J93" s="63">
        <v>55.688624000000004</v>
      </c>
      <c r="K93" s="69">
        <f t="shared" si="14"/>
        <v>0.99776215535997503</v>
      </c>
      <c r="L93" s="5"/>
      <c r="M93" s="74"/>
      <c r="N93" s="74"/>
      <c r="O93" s="20"/>
    </row>
    <row r="94" spans="2:15" x14ac:dyDescent="0.25">
      <c r="B94" s="16"/>
      <c r="C94" s="74"/>
      <c r="D94" s="5"/>
      <c r="E94" s="74"/>
      <c r="F94" s="66" t="s">
        <v>77</v>
      </c>
      <c r="G94" s="72"/>
      <c r="H94" s="63">
        <v>25.853739000000001</v>
      </c>
      <c r="I94" s="69">
        <f t="shared" si="13"/>
        <v>5.6490955769824845E-2</v>
      </c>
      <c r="J94" s="63">
        <v>23.619432</v>
      </c>
      <c r="K94" s="69">
        <f t="shared" si="14"/>
        <v>0.91357896047453713</v>
      </c>
      <c r="L94" s="5"/>
      <c r="M94" s="74"/>
      <c r="N94" s="74"/>
      <c r="O94" s="20"/>
    </row>
    <row r="95" spans="2:15" x14ac:dyDescent="0.25">
      <c r="B95" s="16"/>
      <c r="C95" s="74"/>
      <c r="D95" s="5"/>
      <c r="E95" s="74"/>
      <c r="F95" s="66" t="s">
        <v>78</v>
      </c>
      <c r="G95" s="72"/>
      <c r="H95" s="63">
        <v>21.309296</v>
      </c>
      <c r="I95" s="69">
        <f t="shared" si="13"/>
        <v>4.6561253589745971E-2</v>
      </c>
      <c r="J95" s="63">
        <v>21.117293</v>
      </c>
      <c r="K95" s="69">
        <f t="shared" si="14"/>
        <v>0.99098970702739309</v>
      </c>
      <c r="L95" s="5"/>
      <c r="M95" s="74"/>
      <c r="N95" s="74"/>
      <c r="O95" s="20"/>
    </row>
    <row r="96" spans="2:15" x14ac:dyDescent="0.25">
      <c r="B96" s="16"/>
      <c r="C96" s="74"/>
      <c r="D96" s="5"/>
      <c r="E96" s="74"/>
      <c r="F96" s="66" t="s">
        <v>53</v>
      </c>
      <c r="G96" s="72"/>
      <c r="H96" s="63">
        <v>20.259943</v>
      </c>
      <c r="I96" s="69">
        <f t="shared" si="13"/>
        <v>4.4268395527322854E-2</v>
      </c>
      <c r="J96" s="63">
        <v>12.645209999999999</v>
      </c>
      <c r="K96" s="69">
        <f t="shared" si="14"/>
        <v>0.62414835026929738</v>
      </c>
      <c r="L96" s="5"/>
      <c r="M96" s="74"/>
      <c r="N96" s="74"/>
      <c r="O96" s="20"/>
    </row>
    <row r="97" spans="2:15" x14ac:dyDescent="0.25">
      <c r="B97" s="16"/>
      <c r="C97" s="74"/>
      <c r="D97" s="5"/>
      <c r="E97" s="74"/>
      <c r="F97" s="66" t="s">
        <v>55</v>
      </c>
      <c r="G97" s="72"/>
      <c r="H97" s="63">
        <v>39.42897700000001</v>
      </c>
      <c r="I97" s="69">
        <f t="shared" si="13"/>
        <v>8.615313227059504E-2</v>
      </c>
      <c r="J97" s="63">
        <v>18.805114999999997</v>
      </c>
      <c r="K97" s="69">
        <f t="shared" si="14"/>
        <v>0.47693641658519298</v>
      </c>
      <c r="L97" s="5"/>
      <c r="M97" s="74"/>
      <c r="N97" s="74"/>
      <c r="O97" s="20"/>
    </row>
    <row r="98" spans="2:15" x14ac:dyDescent="0.25">
      <c r="B98" s="16"/>
      <c r="C98" s="74"/>
      <c r="D98" s="5"/>
      <c r="E98" s="74"/>
      <c r="F98" s="67" t="s">
        <v>0</v>
      </c>
      <c r="G98" s="73"/>
      <c r="H98" s="64">
        <f>SUM(H90:H97)</f>
        <v>457.66156100000012</v>
      </c>
      <c r="I98" s="68">
        <f>SUM(I90:I97)</f>
        <v>0.99999999999999978</v>
      </c>
      <c r="J98" s="64">
        <f>SUM(J90:J97)</f>
        <v>350.91409700000003</v>
      </c>
      <c r="K98" s="68">
        <f t="shared" si="14"/>
        <v>0.76675457784404122</v>
      </c>
      <c r="L98" s="5"/>
      <c r="M98" s="74"/>
      <c r="N98" s="74"/>
      <c r="O98" s="20"/>
    </row>
    <row r="99" spans="2:15" x14ac:dyDescent="0.25">
      <c r="B99" s="16"/>
      <c r="C99" s="74"/>
      <c r="D99" s="3"/>
      <c r="E99" s="5"/>
      <c r="F99" s="123" t="s">
        <v>90</v>
      </c>
      <c r="G99" s="123"/>
      <c r="H99" s="123"/>
      <c r="I99" s="123"/>
      <c r="J99" s="123"/>
      <c r="K99" s="123"/>
      <c r="L99" s="5"/>
      <c r="M99" s="3"/>
      <c r="N99" s="74"/>
      <c r="O99" s="20"/>
    </row>
    <row r="100" spans="2:15" x14ac:dyDescent="0.25">
      <c r="B100" s="16"/>
      <c r="C100" s="74"/>
      <c r="D100" s="5"/>
      <c r="E100" s="5"/>
      <c r="F100" s="92"/>
      <c r="G100" s="92"/>
      <c r="H100" s="5"/>
      <c r="I100" s="5"/>
      <c r="J100" s="5"/>
      <c r="K100" s="5"/>
      <c r="L100" s="5"/>
      <c r="M100" s="74"/>
      <c r="N100" s="74"/>
      <c r="O100" s="20"/>
    </row>
    <row r="101" spans="2:15" ht="15" customHeight="1" x14ac:dyDescent="0.25">
      <c r="B101" s="16"/>
      <c r="C101" s="118" t="str">
        <f>+CONCATENATE("Al al cierre del 2017,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al cierre del 2017,  los 264  proyectos presupuestados para el 2017, 79 no cuentan con ningún avance en ejecución del gasto, mientras que 61 (23.1% de proyectos) no superan el 50,0% de ejecución, 60 proyectos (22.7% del total) tienen un nivel de ejecución mayor al 50,0% pero no culminan al 100% y 64 proyectos por S/ 165.0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0"/>
    </row>
    <row r="104" spans="2:15" x14ac:dyDescent="0.25">
      <c r="B104" s="16"/>
      <c r="C104" s="74"/>
      <c r="D104" s="74"/>
      <c r="E104" s="119" t="s">
        <v>65</v>
      </c>
      <c r="F104" s="119"/>
      <c r="G104" s="119"/>
      <c r="H104" s="119"/>
      <c r="I104" s="119"/>
      <c r="J104" s="119"/>
      <c r="K104" s="119"/>
      <c r="L104" s="119"/>
      <c r="M104" s="74"/>
      <c r="N104" s="74"/>
      <c r="O104" s="20"/>
    </row>
    <row r="105" spans="2:15" x14ac:dyDescent="0.25">
      <c r="B105" s="16"/>
      <c r="C105" s="74"/>
      <c r="D105" s="74"/>
      <c r="E105" s="5"/>
      <c r="F105" s="120" t="s">
        <v>33</v>
      </c>
      <c r="G105" s="120"/>
      <c r="H105" s="120"/>
      <c r="I105" s="120"/>
      <c r="J105" s="120"/>
      <c r="K105" s="120"/>
      <c r="L105" s="5"/>
      <c r="M105" s="74"/>
      <c r="N105" s="74"/>
      <c r="O105" s="20"/>
    </row>
    <row r="106" spans="2:15" x14ac:dyDescent="0.25">
      <c r="B106" s="16"/>
      <c r="C106" s="74"/>
      <c r="D106" s="74"/>
      <c r="E106" s="74"/>
      <c r="F106" s="76" t="s">
        <v>25</v>
      </c>
      <c r="G106" s="65" t="s">
        <v>18</v>
      </c>
      <c r="H106" s="65" t="s">
        <v>20</v>
      </c>
      <c r="I106" s="65" t="s">
        <v>7</v>
      </c>
      <c r="J106" s="65" t="s">
        <v>24</v>
      </c>
      <c r="K106" s="65" t="s">
        <v>3</v>
      </c>
      <c r="L106" s="74"/>
      <c r="M106" s="74"/>
      <c r="N106" s="74"/>
      <c r="O106" s="20"/>
    </row>
    <row r="107" spans="2:15" x14ac:dyDescent="0.25">
      <c r="B107" s="16"/>
      <c r="C107" s="74"/>
      <c r="D107" s="74"/>
      <c r="E107" s="74"/>
      <c r="F107" s="77" t="s">
        <v>26</v>
      </c>
      <c r="G107" s="69">
        <f>+I107/H107</f>
        <v>0</v>
      </c>
      <c r="H107" s="63">
        <v>65.863691000000003</v>
      </c>
      <c r="I107" s="63">
        <v>0</v>
      </c>
      <c r="J107" s="77">
        <v>79</v>
      </c>
      <c r="K107" s="69">
        <f>+J107/$J$111</f>
        <v>0.29924242424242425</v>
      </c>
      <c r="L107" s="74"/>
      <c r="M107" s="74"/>
      <c r="N107" s="74"/>
      <c r="O107" s="20"/>
    </row>
    <row r="108" spans="2:15" x14ac:dyDescent="0.25">
      <c r="B108" s="16"/>
      <c r="C108" s="74"/>
      <c r="D108" s="74"/>
      <c r="E108" s="74"/>
      <c r="F108" s="77" t="s">
        <v>27</v>
      </c>
      <c r="G108" s="69">
        <f t="shared" ref="G108:G111" si="15">+I108/H108</f>
        <v>0.21474697472851464</v>
      </c>
      <c r="H108" s="63">
        <v>34.550204999999991</v>
      </c>
      <c r="I108" s="63">
        <v>7.4195519999999986</v>
      </c>
      <c r="J108" s="77">
        <v>61</v>
      </c>
      <c r="K108" s="69">
        <f>+J108/$J$111</f>
        <v>0.23106060606060605</v>
      </c>
      <c r="L108" s="74"/>
      <c r="M108" s="74"/>
      <c r="N108" s="74"/>
      <c r="O108" s="20"/>
    </row>
    <row r="109" spans="2:15" x14ac:dyDescent="0.25">
      <c r="B109" s="16"/>
      <c r="C109" s="74"/>
      <c r="D109" s="74"/>
      <c r="E109" s="74"/>
      <c r="F109" s="77" t="s">
        <v>28</v>
      </c>
      <c r="G109" s="69">
        <f t="shared" si="15"/>
        <v>0.92972096124115466</v>
      </c>
      <c r="H109" s="63">
        <v>191.96627100000001</v>
      </c>
      <c r="I109" s="63">
        <v>178.475066</v>
      </c>
      <c r="J109" s="77">
        <v>60</v>
      </c>
      <c r="K109" s="69">
        <f>+J109/$J$111</f>
        <v>0.22727272727272727</v>
      </c>
      <c r="L109" s="74"/>
      <c r="M109" s="74"/>
      <c r="N109" s="74"/>
      <c r="O109" s="20"/>
    </row>
    <row r="110" spans="2:15" x14ac:dyDescent="0.25">
      <c r="B110" s="16"/>
      <c r="C110" s="74"/>
      <c r="D110" s="74"/>
      <c r="E110" s="74"/>
      <c r="F110" s="77" t="s">
        <v>29</v>
      </c>
      <c r="G110" s="69">
        <f t="shared" si="15"/>
        <v>0.99841541752727458</v>
      </c>
      <c r="H110" s="63">
        <v>165.28139400000003</v>
      </c>
      <c r="I110" s="63">
        <v>165.01949200000001</v>
      </c>
      <c r="J110" s="77">
        <v>64</v>
      </c>
      <c r="K110" s="69">
        <f>+J110/$J$111</f>
        <v>0.24242424242424243</v>
      </c>
      <c r="L110" s="74"/>
      <c r="M110" s="74"/>
      <c r="N110" s="74"/>
      <c r="O110" s="20"/>
    </row>
    <row r="111" spans="2:15" x14ac:dyDescent="0.25">
      <c r="B111" s="16"/>
      <c r="C111" s="74"/>
      <c r="D111" s="74"/>
      <c r="E111" s="74"/>
      <c r="F111" s="78" t="s">
        <v>0</v>
      </c>
      <c r="G111" s="68">
        <f t="shared" si="15"/>
        <v>0.76675460624931091</v>
      </c>
      <c r="H111" s="64">
        <f t="shared" ref="H111:J111" si="16">SUM(H107:H110)</f>
        <v>457.66156100000006</v>
      </c>
      <c r="I111" s="64">
        <f t="shared" si="16"/>
        <v>350.91411000000005</v>
      </c>
      <c r="J111" s="78">
        <f t="shared" si="16"/>
        <v>264</v>
      </c>
      <c r="K111" s="68">
        <f>+J111/$J$111</f>
        <v>1</v>
      </c>
      <c r="L111" s="74"/>
      <c r="M111" s="74"/>
      <c r="N111" s="74"/>
      <c r="O111" s="20"/>
    </row>
    <row r="112" spans="2:15" x14ac:dyDescent="0.25">
      <c r="B112" s="16"/>
      <c r="C112" s="74"/>
      <c r="D112" s="3"/>
      <c r="E112" s="5"/>
      <c r="F112" s="123" t="s">
        <v>90</v>
      </c>
      <c r="G112" s="123"/>
      <c r="H112" s="123"/>
      <c r="I112" s="123"/>
      <c r="J112" s="123"/>
      <c r="K112" s="123"/>
      <c r="L112" s="5"/>
      <c r="M112" s="3"/>
      <c r="N112" s="74"/>
      <c r="O112" s="20"/>
    </row>
    <row r="113" spans="2:15" x14ac:dyDescent="0.25">
      <c r="B113" s="16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0"/>
    </row>
    <row r="114" spans="2:15" x14ac:dyDescent="0.25">
      <c r="B114" s="3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17" t="s">
        <v>30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7"/>
    </row>
    <row r="119" spans="2:15" x14ac:dyDescent="0.25">
      <c r="B119" s="16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28.1%, mientras que para los proyectos del tipo social se registra un avance del 43.5% a dos meses de culminar el año 2017. Cabe resaltar que estos dos tipos de proyectos absorben el 92.5%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4"/>
      <c r="D122" s="74"/>
      <c r="E122" s="5"/>
      <c r="F122" s="5"/>
      <c r="G122" s="5"/>
      <c r="H122" s="5"/>
      <c r="I122" s="5"/>
      <c r="J122" s="5"/>
      <c r="K122" s="5"/>
      <c r="L122" s="5"/>
      <c r="M122" s="74"/>
      <c r="N122" s="74"/>
      <c r="O122" s="20"/>
    </row>
    <row r="123" spans="2:15" x14ac:dyDescent="0.25">
      <c r="B123" s="16"/>
      <c r="C123" s="74"/>
      <c r="D123" s="74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4"/>
      <c r="N123" s="74"/>
      <c r="O123" s="20"/>
    </row>
    <row r="124" spans="2:15" x14ac:dyDescent="0.25">
      <c r="B124" s="16"/>
      <c r="C124" s="74"/>
      <c r="D124" s="74"/>
      <c r="E124" s="5"/>
      <c r="F124" s="120" t="s">
        <v>1</v>
      </c>
      <c r="G124" s="120"/>
      <c r="H124" s="120"/>
      <c r="I124" s="120"/>
      <c r="J124" s="120"/>
      <c r="K124" s="120"/>
      <c r="L124" s="5"/>
      <c r="M124" s="74"/>
      <c r="N124" s="74"/>
      <c r="O124" s="20"/>
    </row>
    <row r="125" spans="2:15" x14ac:dyDescent="0.25">
      <c r="B125" s="16"/>
      <c r="C125" s="74"/>
      <c r="D125" s="74"/>
      <c r="E125" s="5"/>
      <c r="F125" s="124" t="s">
        <v>32</v>
      </c>
      <c r="G125" s="124"/>
      <c r="H125" s="65" t="s">
        <v>6</v>
      </c>
      <c r="I125" s="65" t="s">
        <v>16</v>
      </c>
      <c r="J125" s="65" t="s">
        <v>17</v>
      </c>
      <c r="K125" s="65" t="s">
        <v>18</v>
      </c>
      <c r="L125" s="5"/>
      <c r="M125" s="74"/>
      <c r="N125" s="74"/>
      <c r="O125" s="20"/>
    </row>
    <row r="126" spans="2:15" ht="15" customHeight="1" x14ac:dyDescent="0.25">
      <c r="B126" s="16"/>
      <c r="C126" s="74"/>
      <c r="D126" s="74"/>
      <c r="E126" s="5"/>
      <c r="F126" s="66" t="s">
        <v>13</v>
      </c>
      <c r="G126" s="49"/>
      <c r="H126" s="62">
        <v>487.56620100000009</v>
      </c>
      <c r="I126" s="69">
        <f>+H126/H$130</f>
        <v>0.6795465407758553</v>
      </c>
      <c r="J126" s="63">
        <v>137.08420900000002</v>
      </c>
      <c r="K126" s="69">
        <f>+J126/H126</f>
        <v>0.28116019674628756</v>
      </c>
      <c r="L126" s="5"/>
      <c r="M126" s="74"/>
      <c r="N126" s="74"/>
      <c r="O126" s="20"/>
    </row>
    <row r="127" spans="2:15" x14ac:dyDescent="0.25">
      <c r="B127" s="16"/>
      <c r="C127" s="74"/>
      <c r="D127" s="74"/>
      <c r="E127" s="5"/>
      <c r="F127" s="66" t="s">
        <v>14</v>
      </c>
      <c r="G127" s="49"/>
      <c r="H127" s="63">
        <v>175.87924699999999</v>
      </c>
      <c r="I127" s="69">
        <f t="shared" ref="I127:I129" si="17">+H127/H$130</f>
        <v>0.24513211467074641</v>
      </c>
      <c r="J127" s="63">
        <v>76.454865999999996</v>
      </c>
      <c r="K127" s="69">
        <f t="shared" ref="K127:K130" si="18">+J127/H127</f>
        <v>0.43470089452907423</v>
      </c>
      <c r="L127" s="5"/>
      <c r="M127" s="74"/>
      <c r="N127" s="74"/>
      <c r="O127" s="20"/>
    </row>
    <row r="128" spans="2:15" x14ac:dyDescent="0.25">
      <c r="B128" s="16"/>
      <c r="C128" s="74"/>
      <c r="D128" s="74"/>
      <c r="E128" s="5"/>
      <c r="F128" s="66" t="s">
        <v>23</v>
      </c>
      <c r="G128" s="49"/>
      <c r="H128" s="63">
        <v>21.997130000000002</v>
      </c>
      <c r="I128" s="69">
        <f t="shared" si="17"/>
        <v>3.0658551736847707E-2</v>
      </c>
      <c r="J128" s="63">
        <v>8.5110859999999988</v>
      </c>
      <c r="K128" s="69">
        <f t="shared" si="18"/>
        <v>0.38691802066905989</v>
      </c>
      <c r="L128" s="5"/>
      <c r="M128" s="74"/>
      <c r="N128" s="74"/>
      <c r="O128" s="20"/>
    </row>
    <row r="129" spans="2:15" x14ac:dyDescent="0.25">
      <c r="B129" s="16"/>
      <c r="C129" s="74"/>
      <c r="D129" s="74"/>
      <c r="E129" s="5"/>
      <c r="F129" s="66" t="s">
        <v>15</v>
      </c>
      <c r="G129" s="49"/>
      <c r="H129" s="63">
        <v>32.044998999999997</v>
      </c>
      <c r="I129" s="69">
        <f t="shared" si="17"/>
        <v>4.4662792816550743E-2</v>
      </c>
      <c r="J129" s="63">
        <v>31.200958</v>
      </c>
      <c r="K129" s="69">
        <f t="shared" si="18"/>
        <v>0.97366075748668313</v>
      </c>
      <c r="L129" s="5"/>
      <c r="M129" s="74"/>
      <c r="N129" s="74"/>
      <c r="O129" s="20"/>
    </row>
    <row r="130" spans="2:15" x14ac:dyDescent="0.25">
      <c r="B130" s="16"/>
      <c r="C130" s="74"/>
      <c r="D130" s="74"/>
      <c r="E130" s="5"/>
      <c r="F130" s="67" t="s">
        <v>0</v>
      </c>
      <c r="G130" s="51"/>
      <c r="H130" s="52">
        <f>SUM(H126:H129)</f>
        <v>717.48757699999999</v>
      </c>
      <c r="I130" s="68">
        <f>SUM(I126:I129)</f>
        <v>1.0000000000000002</v>
      </c>
      <c r="J130" s="64">
        <f>SUM(J126:J129)</f>
        <v>253.25111900000002</v>
      </c>
      <c r="K130" s="68">
        <f t="shared" si="18"/>
        <v>0.35296934346781034</v>
      </c>
      <c r="L130" s="5"/>
      <c r="M130" s="74"/>
      <c r="N130" s="74"/>
      <c r="O130" s="20"/>
    </row>
    <row r="131" spans="2:15" x14ac:dyDescent="0.25">
      <c r="B131" s="16"/>
      <c r="C131" s="74"/>
      <c r="D131" s="3"/>
      <c r="E131" s="5"/>
      <c r="F131" s="123" t="s">
        <v>90</v>
      </c>
      <c r="G131" s="123"/>
      <c r="H131" s="123"/>
      <c r="I131" s="123"/>
      <c r="J131" s="123"/>
      <c r="K131" s="123"/>
      <c r="L131" s="5"/>
      <c r="M131" s="3"/>
      <c r="N131" s="74"/>
      <c r="O131" s="20"/>
    </row>
    <row r="132" spans="2:15" x14ac:dyDescent="0.25">
      <c r="B132" s="16"/>
      <c r="C132" s="74"/>
      <c r="D132" s="74"/>
      <c r="E132" s="5"/>
      <c r="F132" s="5"/>
      <c r="G132" s="5"/>
      <c r="H132" s="5"/>
      <c r="I132" s="5"/>
      <c r="J132" s="5"/>
      <c r="K132" s="5"/>
      <c r="L132" s="5"/>
      <c r="M132" s="74"/>
      <c r="N132" s="74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AGROPECUARIA cuenta con el mayor presupuesto en esta región, con un nivel de ejecución del 19.6%, del mismo modo para proyectos SALUD se tiene un nivel de avance de 14.8%. Cabe destacar que solo estos dos sectores concentran el 68.2%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4"/>
      <c r="D135" s="5"/>
      <c r="E135" s="5"/>
      <c r="F135" s="5"/>
      <c r="G135" s="5"/>
      <c r="H135" s="74"/>
      <c r="I135" s="74"/>
      <c r="J135" s="74"/>
      <c r="K135" s="74"/>
      <c r="L135" s="74"/>
      <c r="M135" s="74"/>
      <c r="N135" s="74"/>
      <c r="O135" s="20"/>
    </row>
    <row r="136" spans="2:15" x14ac:dyDescent="0.25">
      <c r="B136" s="16"/>
      <c r="C136" s="74"/>
      <c r="D136" s="5"/>
      <c r="E136" s="119" t="s">
        <v>61</v>
      </c>
      <c r="F136" s="119"/>
      <c r="G136" s="119"/>
      <c r="H136" s="119"/>
      <c r="I136" s="119"/>
      <c r="J136" s="119"/>
      <c r="K136" s="119"/>
      <c r="L136" s="119"/>
      <c r="M136" s="74"/>
      <c r="N136" s="74"/>
      <c r="O136" s="20"/>
    </row>
    <row r="137" spans="2:15" x14ac:dyDescent="0.25">
      <c r="B137" s="16"/>
      <c r="C137" s="74"/>
      <c r="D137" s="5"/>
      <c r="E137" s="5"/>
      <c r="F137" s="120" t="s">
        <v>1</v>
      </c>
      <c r="G137" s="120"/>
      <c r="H137" s="120"/>
      <c r="I137" s="120"/>
      <c r="J137" s="120"/>
      <c r="K137" s="120"/>
      <c r="L137" s="5"/>
      <c r="M137" s="74"/>
      <c r="N137" s="74"/>
      <c r="O137" s="20"/>
    </row>
    <row r="138" spans="2:15" x14ac:dyDescent="0.25">
      <c r="B138" s="16"/>
      <c r="C138" s="74"/>
      <c r="D138" s="5"/>
      <c r="E138" s="74"/>
      <c r="F138" s="124" t="s">
        <v>22</v>
      </c>
      <c r="G138" s="124"/>
      <c r="H138" s="65" t="s">
        <v>20</v>
      </c>
      <c r="I138" s="65" t="s">
        <v>3</v>
      </c>
      <c r="J138" s="65" t="s">
        <v>21</v>
      </c>
      <c r="K138" s="65" t="s">
        <v>18</v>
      </c>
      <c r="L138" s="5"/>
      <c r="M138" s="74"/>
      <c r="N138" s="74"/>
      <c r="O138" s="20"/>
    </row>
    <row r="139" spans="2:15" x14ac:dyDescent="0.25">
      <c r="B139" s="16"/>
      <c r="C139" s="74"/>
      <c r="D139" s="5"/>
      <c r="E139" s="74"/>
      <c r="F139" s="66" t="s">
        <v>53</v>
      </c>
      <c r="G139" s="72"/>
      <c r="H139" s="63">
        <v>406.00268800000003</v>
      </c>
      <c r="I139" s="69">
        <f>+H139/H$147</f>
        <v>0.56586720246446875</v>
      </c>
      <c r="J139" s="63">
        <v>79.720371</v>
      </c>
      <c r="K139" s="69">
        <f>+J139/H139</f>
        <v>0.19635429359521875</v>
      </c>
      <c r="L139" s="5"/>
      <c r="M139" s="74"/>
      <c r="N139" s="74"/>
      <c r="O139" s="20"/>
    </row>
    <row r="140" spans="2:15" x14ac:dyDescent="0.25">
      <c r="B140" s="16"/>
      <c r="C140" s="74"/>
      <c r="D140" s="5"/>
      <c r="E140" s="74"/>
      <c r="F140" s="66" t="s">
        <v>59</v>
      </c>
      <c r="G140" s="72"/>
      <c r="H140" s="63">
        <v>83.444247000000004</v>
      </c>
      <c r="I140" s="69">
        <f t="shared" ref="I140:I146" si="19">+H140/H$147</f>
        <v>0.11630061575268225</v>
      </c>
      <c r="J140" s="63">
        <v>12.391065000000001</v>
      </c>
      <c r="K140" s="69">
        <f t="shared" ref="K140:K147" si="20">+J140/H140</f>
        <v>0.14849513831672542</v>
      </c>
      <c r="L140" s="5"/>
      <c r="M140" s="74"/>
      <c r="N140" s="74"/>
      <c r="O140" s="20"/>
    </row>
    <row r="141" spans="2:15" x14ac:dyDescent="0.25">
      <c r="B141" s="16"/>
      <c r="C141" s="74"/>
      <c r="D141" s="5"/>
      <c r="E141" s="74"/>
      <c r="F141" s="66" t="s">
        <v>50</v>
      </c>
      <c r="G141" s="72"/>
      <c r="H141" s="63">
        <v>76.192691000000011</v>
      </c>
      <c r="I141" s="69">
        <f t="shared" si="19"/>
        <v>0.10619374250155139</v>
      </c>
      <c r="J141" s="63">
        <v>53.343707999999999</v>
      </c>
      <c r="K141" s="69">
        <f t="shared" si="20"/>
        <v>0.70011581557081359</v>
      </c>
      <c r="L141" s="5"/>
      <c r="M141" s="74"/>
      <c r="N141" s="74"/>
      <c r="O141" s="20"/>
    </row>
    <row r="142" spans="2:15" x14ac:dyDescent="0.25">
      <c r="B142" s="16"/>
      <c r="C142" s="74"/>
      <c r="D142" s="5"/>
      <c r="E142" s="74"/>
      <c r="F142" s="66" t="s">
        <v>52</v>
      </c>
      <c r="G142" s="72"/>
      <c r="H142" s="63">
        <v>67.040983999999995</v>
      </c>
      <c r="I142" s="69">
        <f t="shared" si="19"/>
        <v>9.3438529319651215E-2</v>
      </c>
      <c r="J142" s="63">
        <v>43.025690000000004</v>
      </c>
      <c r="K142" s="69">
        <f t="shared" si="20"/>
        <v>0.64178189866664259</v>
      </c>
      <c r="L142" s="5"/>
      <c r="M142" s="74"/>
      <c r="N142" s="74"/>
      <c r="O142" s="20"/>
    </row>
    <row r="143" spans="2:15" x14ac:dyDescent="0.25">
      <c r="B143" s="16"/>
      <c r="C143" s="74"/>
      <c r="D143" s="5"/>
      <c r="E143" s="74"/>
      <c r="F143" s="66" t="s">
        <v>54</v>
      </c>
      <c r="G143" s="72"/>
      <c r="H143" s="63">
        <v>32.044998999999997</v>
      </c>
      <c r="I143" s="69">
        <f t="shared" si="19"/>
        <v>4.466279281655075E-2</v>
      </c>
      <c r="J143" s="63">
        <v>31.200958</v>
      </c>
      <c r="K143" s="69">
        <f>+J143/H143</f>
        <v>0.97366075748668313</v>
      </c>
      <c r="L143" s="5"/>
      <c r="M143" s="74"/>
      <c r="N143" s="74"/>
      <c r="O143" s="20"/>
    </row>
    <row r="144" spans="2:15" x14ac:dyDescent="0.25">
      <c r="B144" s="16"/>
      <c r="C144" s="74"/>
      <c r="D144" s="5"/>
      <c r="E144" s="74"/>
      <c r="F144" s="66" t="s">
        <v>51</v>
      </c>
      <c r="G144" s="72"/>
      <c r="H144" s="63">
        <v>24.320429000000001</v>
      </c>
      <c r="I144" s="69">
        <f t="shared" si="19"/>
        <v>3.3896655189055637E-2</v>
      </c>
      <c r="J144" s="63">
        <v>20.042396</v>
      </c>
      <c r="K144" s="69">
        <f t="shared" si="20"/>
        <v>0.82409714072066742</v>
      </c>
      <c r="L144" s="5"/>
      <c r="M144" s="74"/>
      <c r="N144" s="74"/>
      <c r="O144" s="20"/>
    </row>
    <row r="145" spans="2:15" x14ac:dyDescent="0.25">
      <c r="B145" s="16"/>
      <c r="C145" s="74"/>
      <c r="D145" s="5"/>
      <c r="E145" s="74"/>
      <c r="F145" s="66" t="s">
        <v>60</v>
      </c>
      <c r="G145" s="72"/>
      <c r="H145" s="63">
        <v>21.997130000000002</v>
      </c>
      <c r="I145" s="69">
        <f t="shared" si="19"/>
        <v>3.065855173684771E-2</v>
      </c>
      <c r="J145" s="63">
        <v>8.5110859999999988</v>
      </c>
      <c r="K145" s="69">
        <f t="shared" si="20"/>
        <v>0.38691802066905989</v>
      </c>
      <c r="L145" s="5"/>
      <c r="M145" s="74"/>
      <c r="N145" s="74"/>
      <c r="O145" s="20"/>
    </row>
    <row r="146" spans="2:15" x14ac:dyDescent="0.25">
      <c r="B146" s="16"/>
      <c r="C146" s="74"/>
      <c r="D146" s="5"/>
      <c r="E146" s="74"/>
      <c r="F146" s="66" t="s">
        <v>55</v>
      </c>
      <c r="G146" s="72"/>
      <c r="H146" s="63">
        <v>6.4444090000000003</v>
      </c>
      <c r="I146" s="69">
        <f t="shared" si="19"/>
        <v>8.9819102191925505E-3</v>
      </c>
      <c r="J146" s="63">
        <v>5.0158449999999997</v>
      </c>
      <c r="K146" s="69">
        <f t="shared" si="20"/>
        <v>0.7783250566498805</v>
      </c>
      <c r="L146" s="5"/>
      <c r="M146" s="74"/>
      <c r="N146" s="74"/>
      <c r="O146" s="20"/>
    </row>
    <row r="147" spans="2:15" x14ac:dyDescent="0.25">
      <c r="B147" s="16"/>
      <c r="C147" s="74"/>
      <c r="D147" s="5"/>
      <c r="E147" s="74"/>
      <c r="F147" s="67" t="s">
        <v>0</v>
      </c>
      <c r="G147" s="73"/>
      <c r="H147" s="52">
        <f>SUM(H139:H146)</f>
        <v>717.48757699999987</v>
      </c>
      <c r="I147" s="68">
        <f>SUM(I139:I146)</f>
        <v>1.0000000000000002</v>
      </c>
      <c r="J147" s="64">
        <f>SUM(J139:J146)</f>
        <v>253.25111899999999</v>
      </c>
      <c r="K147" s="68">
        <f t="shared" si="20"/>
        <v>0.35296934346781034</v>
      </c>
      <c r="L147" s="5"/>
      <c r="M147" s="74"/>
      <c r="N147" s="74"/>
      <c r="O147" s="20"/>
    </row>
    <row r="148" spans="2:15" x14ac:dyDescent="0.25">
      <c r="B148" s="16"/>
      <c r="C148" s="74"/>
      <c r="D148" s="3"/>
      <c r="E148" s="5"/>
      <c r="F148" s="123" t="s">
        <v>90</v>
      </c>
      <c r="G148" s="123"/>
      <c r="H148" s="123"/>
      <c r="I148" s="123"/>
      <c r="J148" s="123"/>
      <c r="K148" s="123"/>
      <c r="L148" s="5"/>
      <c r="M148" s="3"/>
      <c r="N148" s="74"/>
      <c r="O148" s="20"/>
    </row>
    <row r="149" spans="2:15" x14ac:dyDescent="0.25">
      <c r="B149" s="16"/>
      <c r="C149" s="74"/>
      <c r="D149" s="5"/>
      <c r="E149" s="5"/>
      <c r="F149" s="92"/>
      <c r="G149" s="92"/>
      <c r="H149" s="5"/>
      <c r="I149" s="5"/>
      <c r="J149" s="5"/>
      <c r="K149" s="5"/>
      <c r="L149" s="5"/>
      <c r="M149" s="74"/>
      <c r="N149" s="74"/>
      <c r="O149" s="20"/>
    </row>
    <row r="150" spans="2:15" ht="15" customHeight="1" x14ac:dyDescent="0.25">
      <c r="B150" s="16"/>
      <c r="C150" s="118" t="str">
        <f>+CONCATENATE("Al al cierre del 2017,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al cierre del 2017,  los 189  proyectos presupuestados para el 2017, 31 no cuentan con ningún avance en ejecución del gasto, mientras que 39 (20.6% de proyectos) no superan el 50,0% de ejecución, 45 proyectos (23.8% del total) tienen un nivel de ejecución mayor al 50,0% pero no culminan al 100% y 74 proyectos por S/ 55.7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0"/>
    </row>
    <row r="153" spans="2:15" x14ac:dyDescent="0.25">
      <c r="B153" s="16"/>
      <c r="C153" s="74"/>
      <c r="D153" s="74"/>
      <c r="E153" s="119" t="s">
        <v>66</v>
      </c>
      <c r="F153" s="119"/>
      <c r="G153" s="119"/>
      <c r="H153" s="119"/>
      <c r="I153" s="119"/>
      <c r="J153" s="119"/>
      <c r="K153" s="119"/>
      <c r="L153" s="119"/>
      <c r="M153" s="74"/>
      <c r="N153" s="74"/>
      <c r="O153" s="20"/>
    </row>
    <row r="154" spans="2:15" x14ac:dyDescent="0.25">
      <c r="B154" s="16"/>
      <c r="C154" s="74"/>
      <c r="D154" s="74"/>
      <c r="E154" s="5"/>
      <c r="F154" s="120" t="s">
        <v>33</v>
      </c>
      <c r="G154" s="120"/>
      <c r="H154" s="120"/>
      <c r="I154" s="120"/>
      <c r="J154" s="120"/>
      <c r="K154" s="120"/>
      <c r="L154" s="5"/>
      <c r="M154" s="74"/>
      <c r="N154" s="74"/>
      <c r="O154" s="20"/>
    </row>
    <row r="155" spans="2:15" x14ac:dyDescent="0.25">
      <c r="B155" s="16"/>
      <c r="C155" s="74"/>
      <c r="D155" s="74"/>
      <c r="E155" s="74"/>
      <c r="F155" s="65" t="s">
        <v>25</v>
      </c>
      <c r="G155" s="65" t="s">
        <v>18</v>
      </c>
      <c r="H155" s="65" t="s">
        <v>20</v>
      </c>
      <c r="I155" s="65" t="s">
        <v>7</v>
      </c>
      <c r="J155" s="65" t="s">
        <v>24</v>
      </c>
      <c r="K155" s="65" t="s">
        <v>3</v>
      </c>
      <c r="L155" s="74"/>
      <c r="M155" s="74"/>
      <c r="N155" s="74"/>
      <c r="O155" s="20"/>
    </row>
    <row r="156" spans="2:15" x14ac:dyDescent="0.25">
      <c r="B156" s="16"/>
      <c r="C156" s="74"/>
      <c r="D156" s="74"/>
      <c r="E156" s="74"/>
      <c r="F156" s="77" t="s">
        <v>26</v>
      </c>
      <c r="G156" s="69">
        <f>+I156/H156</f>
        <v>0</v>
      </c>
      <c r="H156" s="63">
        <v>53.066584999999982</v>
      </c>
      <c r="I156" s="63">
        <v>0</v>
      </c>
      <c r="J156" s="77">
        <v>31</v>
      </c>
      <c r="K156" s="69">
        <f>+J156/J$160</f>
        <v>0.16402116402116401</v>
      </c>
      <c r="L156" s="74"/>
      <c r="M156" s="74"/>
      <c r="N156" s="74"/>
      <c r="O156" s="20"/>
    </row>
    <row r="157" spans="2:15" x14ac:dyDescent="0.25">
      <c r="B157" s="16"/>
      <c r="C157" s="74"/>
      <c r="D157" s="74"/>
      <c r="E157" s="74"/>
      <c r="F157" s="77" t="s">
        <v>27</v>
      </c>
      <c r="G157" s="69">
        <f t="shared" ref="G157:G160" si="21">+I157/H157</f>
        <v>0.16378796036887383</v>
      </c>
      <c r="H157" s="63">
        <v>432.44251799999995</v>
      </c>
      <c r="I157" s="63">
        <v>70.828878000000003</v>
      </c>
      <c r="J157" s="77">
        <v>39</v>
      </c>
      <c r="K157" s="69">
        <f t="shared" ref="K157:K159" si="22">+J157/J$160</f>
        <v>0.20634920634920634</v>
      </c>
      <c r="L157" s="74"/>
      <c r="M157" s="74"/>
      <c r="N157" s="74"/>
      <c r="O157" s="20"/>
    </row>
    <row r="158" spans="2:15" x14ac:dyDescent="0.25">
      <c r="B158" s="16"/>
      <c r="C158" s="74"/>
      <c r="D158" s="74"/>
      <c r="E158" s="74"/>
      <c r="F158" s="77" t="s">
        <v>28</v>
      </c>
      <c r="G158" s="69">
        <f t="shared" si="21"/>
        <v>0.71910092286552851</v>
      </c>
      <c r="H158" s="63">
        <v>176.15480800000003</v>
      </c>
      <c r="I158" s="63">
        <v>126.67308500000001</v>
      </c>
      <c r="J158" s="77">
        <v>45</v>
      </c>
      <c r="K158" s="69">
        <f t="shared" si="22"/>
        <v>0.23809523809523808</v>
      </c>
      <c r="L158" s="74"/>
      <c r="M158" s="74"/>
      <c r="N158" s="74"/>
      <c r="O158" s="20"/>
    </row>
    <row r="159" spans="2:15" x14ac:dyDescent="0.25">
      <c r="B159" s="16"/>
      <c r="C159" s="74"/>
      <c r="D159" s="74"/>
      <c r="E159" s="74"/>
      <c r="F159" s="77" t="s">
        <v>29</v>
      </c>
      <c r="G159" s="69">
        <f t="shared" si="21"/>
        <v>0.99866529725940978</v>
      </c>
      <c r="H159" s="63">
        <v>55.823665999999996</v>
      </c>
      <c r="I159" s="63">
        <v>55.749158000000001</v>
      </c>
      <c r="J159" s="77">
        <v>74</v>
      </c>
      <c r="K159" s="69">
        <f t="shared" si="22"/>
        <v>0.39153439153439151</v>
      </c>
      <c r="L159" s="74"/>
      <c r="M159" s="74"/>
      <c r="N159" s="74"/>
      <c r="O159" s="20"/>
    </row>
    <row r="160" spans="2:15" x14ac:dyDescent="0.25">
      <c r="B160" s="16"/>
      <c r="C160" s="74"/>
      <c r="D160" s="74"/>
      <c r="E160" s="74"/>
      <c r="F160" s="78" t="s">
        <v>0</v>
      </c>
      <c r="G160" s="68">
        <f t="shared" si="21"/>
        <v>0.35296934625531506</v>
      </c>
      <c r="H160" s="52">
        <f t="shared" ref="H160:J160" si="23">SUM(H156:H159)</f>
        <v>717.48757699999999</v>
      </c>
      <c r="I160" s="64">
        <f t="shared" si="23"/>
        <v>253.25112100000001</v>
      </c>
      <c r="J160" s="78">
        <f t="shared" si="23"/>
        <v>189</v>
      </c>
      <c r="K160" s="68">
        <f>SUM(K156:K159)</f>
        <v>0.99999999999999989</v>
      </c>
      <c r="L160" s="74"/>
      <c r="M160" s="74"/>
      <c r="N160" s="74"/>
      <c r="O160" s="20"/>
    </row>
    <row r="161" spans="2:15" x14ac:dyDescent="0.25">
      <c r="B161" s="16"/>
      <c r="C161" s="74"/>
      <c r="D161" s="3"/>
      <c r="E161" s="5"/>
      <c r="F161" s="123" t="s">
        <v>90</v>
      </c>
      <c r="G161" s="123"/>
      <c r="H161" s="123"/>
      <c r="I161" s="123"/>
      <c r="J161" s="123"/>
      <c r="K161" s="123"/>
      <c r="L161" s="5"/>
      <c r="M161" s="3"/>
      <c r="N161" s="74"/>
      <c r="O161" s="20"/>
    </row>
    <row r="162" spans="2:15" x14ac:dyDescent="0.25">
      <c r="B162" s="16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0"/>
    </row>
    <row r="163" spans="2:15" x14ac:dyDescent="0.25">
      <c r="B163" s="3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17" t="s">
        <v>31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7"/>
    </row>
    <row r="168" spans="2:15" x14ac:dyDescent="0.25">
      <c r="B168" s="16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66.3%, mientras que para los proyectos del tipo social se registra un avance del 69.1% a dos meses de culminar el año 2017. Cabe resaltar que estos dos tipos de proyectos absorben el 92.1%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4"/>
      <c r="D171" s="74"/>
      <c r="E171" s="5"/>
      <c r="F171" s="5"/>
      <c r="G171" s="5"/>
      <c r="H171" s="5"/>
      <c r="I171" s="5"/>
      <c r="J171" s="5"/>
      <c r="K171" s="5"/>
      <c r="L171" s="5"/>
      <c r="M171" s="74"/>
      <c r="N171" s="74"/>
      <c r="O171" s="20"/>
    </row>
    <row r="172" spans="2:15" x14ac:dyDescent="0.25">
      <c r="B172" s="16"/>
      <c r="C172" s="74"/>
      <c r="D172" s="74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4"/>
      <c r="N172" s="74"/>
      <c r="O172" s="20"/>
    </row>
    <row r="173" spans="2:15" x14ac:dyDescent="0.25">
      <c r="B173" s="16"/>
      <c r="C173" s="74"/>
      <c r="D173" s="74"/>
      <c r="E173" s="5"/>
      <c r="F173" s="120" t="s">
        <v>1</v>
      </c>
      <c r="G173" s="120"/>
      <c r="H173" s="120"/>
      <c r="I173" s="120"/>
      <c r="J173" s="120"/>
      <c r="K173" s="120"/>
      <c r="L173" s="5"/>
      <c r="M173" s="74"/>
      <c r="N173" s="74"/>
      <c r="O173" s="20"/>
    </row>
    <row r="174" spans="2:15" x14ac:dyDescent="0.25">
      <c r="B174" s="16"/>
      <c r="C174" s="74"/>
      <c r="D174" s="74"/>
      <c r="E174" s="5"/>
      <c r="F174" s="124" t="s">
        <v>32</v>
      </c>
      <c r="G174" s="124"/>
      <c r="H174" s="65" t="s">
        <v>6</v>
      </c>
      <c r="I174" s="65" t="s">
        <v>16</v>
      </c>
      <c r="J174" s="65" t="s">
        <v>17</v>
      </c>
      <c r="K174" s="65" t="s">
        <v>18</v>
      </c>
      <c r="L174" s="5"/>
      <c r="M174" s="74"/>
      <c r="N174" s="74"/>
      <c r="O174" s="20"/>
    </row>
    <row r="175" spans="2:15" x14ac:dyDescent="0.25">
      <c r="B175" s="16"/>
      <c r="C175" s="74"/>
      <c r="D175" s="74"/>
      <c r="E175" s="5"/>
      <c r="F175" s="66" t="s">
        <v>13</v>
      </c>
      <c r="G175" s="49"/>
      <c r="H175" s="62">
        <v>430.17116300000004</v>
      </c>
      <c r="I175" s="69">
        <f>+H175/H$179</f>
        <v>0.41071019318695667</v>
      </c>
      <c r="J175" s="63">
        <v>285.33318400000002</v>
      </c>
      <c r="K175" s="69">
        <f>+J175/H175</f>
        <v>0.66330151470427601</v>
      </c>
      <c r="L175" s="5"/>
      <c r="M175" s="74"/>
      <c r="N175" s="74"/>
      <c r="O175" s="20"/>
    </row>
    <row r="176" spans="2:15" x14ac:dyDescent="0.25">
      <c r="B176" s="16"/>
      <c r="C176" s="74"/>
      <c r="D176" s="74"/>
      <c r="E176" s="5"/>
      <c r="F176" s="66" t="s">
        <v>14</v>
      </c>
      <c r="G176" s="49"/>
      <c r="H176" s="63">
        <v>534.06649500000003</v>
      </c>
      <c r="I176" s="69">
        <f t="shared" ref="I176:I178" si="24">+H176/H$179</f>
        <v>0.50990529399138462</v>
      </c>
      <c r="J176" s="63">
        <v>368.78910500000001</v>
      </c>
      <c r="K176" s="69">
        <f t="shared" ref="K176:K179" si="25">+J176/H176</f>
        <v>0.69053031495638006</v>
      </c>
      <c r="L176" s="5"/>
      <c r="M176" s="74"/>
      <c r="N176" s="74"/>
      <c r="O176" s="20"/>
    </row>
    <row r="177" spans="2:15" x14ac:dyDescent="0.25">
      <c r="B177" s="16"/>
      <c r="C177" s="74"/>
      <c r="D177" s="74"/>
      <c r="E177" s="5"/>
      <c r="F177" s="66" t="s">
        <v>23</v>
      </c>
      <c r="G177" s="49"/>
      <c r="H177" s="63">
        <v>42.496017000000002</v>
      </c>
      <c r="I177" s="69">
        <f t="shared" si="24"/>
        <v>4.0573494583006707E-2</v>
      </c>
      <c r="J177" s="63">
        <v>21.396422999999999</v>
      </c>
      <c r="K177" s="69">
        <f t="shared" si="25"/>
        <v>0.5034924331849735</v>
      </c>
      <c r="L177" s="5"/>
      <c r="M177" s="74"/>
      <c r="N177" s="74"/>
      <c r="O177" s="20"/>
    </row>
    <row r="178" spans="2:15" x14ac:dyDescent="0.25">
      <c r="B178" s="16"/>
      <c r="C178" s="74"/>
      <c r="D178" s="74"/>
      <c r="E178" s="5"/>
      <c r="F178" s="66" t="s">
        <v>15</v>
      </c>
      <c r="G178" s="49"/>
      <c r="H178" s="63">
        <v>40.650027999999999</v>
      </c>
      <c r="I178" s="69">
        <f t="shared" si="24"/>
        <v>3.8811018238652122E-2</v>
      </c>
      <c r="J178" s="63">
        <v>33.601707000000005</v>
      </c>
      <c r="K178" s="69">
        <f t="shared" si="25"/>
        <v>0.82660968892813569</v>
      </c>
      <c r="L178" s="5"/>
      <c r="M178" s="74"/>
      <c r="N178" s="74"/>
      <c r="O178" s="20"/>
    </row>
    <row r="179" spans="2:15" x14ac:dyDescent="0.25">
      <c r="B179" s="16"/>
      <c r="C179" s="74"/>
      <c r="D179" s="74"/>
      <c r="E179" s="5"/>
      <c r="F179" s="67" t="s">
        <v>0</v>
      </c>
      <c r="G179" s="51"/>
      <c r="H179" s="52">
        <f>SUM(H175:H178)</f>
        <v>1047.383703</v>
      </c>
      <c r="I179" s="68">
        <f>SUM(I175:I178)</f>
        <v>1.0000000000000002</v>
      </c>
      <c r="J179" s="64">
        <f>SUM(J175:J178)</f>
        <v>709.12041900000008</v>
      </c>
      <c r="K179" s="68">
        <f t="shared" si="25"/>
        <v>0.67703976772684238</v>
      </c>
      <c r="L179" s="5"/>
      <c r="M179" s="74"/>
      <c r="N179" s="74"/>
      <c r="O179" s="20"/>
    </row>
    <row r="180" spans="2:15" x14ac:dyDescent="0.25">
      <c r="B180" s="16"/>
      <c r="C180" s="74"/>
      <c r="D180" s="3"/>
      <c r="E180" s="5"/>
      <c r="F180" s="123" t="s">
        <v>90</v>
      </c>
      <c r="G180" s="123"/>
      <c r="H180" s="123"/>
      <c r="I180" s="123"/>
      <c r="J180" s="123"/>
      <c r="K180" s="123"/>
      <c r="L180" s="5"/>
      <c r="M180" s="3"/>
      <c r="N180" s="74"/>
      <c r="O180" s="20"/>
    </row>
    <row r="181" spans="2:15" x14ac:dyDescent="0.25">
      <c r="B181" s="16"/>
      <c r="C181" s="74"/>
      <c r="D181" s="74"/>
      <c r="E181" s="5"/>
      <c r="F181" s="5"/>
      <c r="G181" s="5"/>
      <c r="H181" s="5"/>
      <c r="I181" s="5"/>
      <c r="J181" s="5"/>
      <c r="K181" s="5"/>
      <c r="L181" s="5"/>
      <c r="M181" s="74"/>
      <c r="N181" s="74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68.1%, del mismo modo para proyectos SANEAMIENTO se tiene un nivel de avance de 62.6%. Cabe destacar que solo estos dos sectores concentran el 54.0%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4"/>
      <c r="D184" s="5"/>
      <c r="E184" s="5"/>
      <c r="F184" s="5"/>
      <c r="G184" s="5"/>
      <c r="H184" s="74"/>
      <c r="I184" s="74"/>
      <c r="J184" s="74"/>
      <c r="K184" s="74"/>
      <c r="L184" s="74"/>
      <c r="M184" s="74"/>
      <c r="N184" s="74"/>
      <c r="O184" s="20"/>
    </row>
    <row r="185" spans="2:15" x14ac:dyDescent="0.25">
      <c r="B185" s="16"/>
      <c r="C185" s="74"/>
      <c r="D185" s="5"/>
      <c r="E185" s="119" t="s">
        <v>61</v>
      </c>
      <c r="F185" s="119"/>
      <c r="G185" s="119"/>
      <c r="H185" s="119"/>
      <c r="I185" s="119"/>
      <c r="J185" s="119"/>
      <c r="K185" s="119"/>
      <c r="L185" s="119"/>
      <c r="M185" s="74"/>
      <c r="N185" s="74"/>
      <c r="O185" s="20"/>
    </row>
    <row r="186" spans="2:15" x14ac:dyDescent="0.25">
      <c r="B186" s="16"/>
      <c r="C186" s="74"/>
      <c r="D186" s="5"/>
      <c r="E186" s="5"/>
      <c r="F186" s="120" t="s">
        <v>1</v>
      </c>
      <c r="G186" s="120"/>
      <c r="H186" s="120"/>
      <c r="I186" s="120"/>
      <c r="J186" s="120"/>
      <c r="K186" s="120"/>
      <c r="L186" s="5"/>
      <c r="M186" s="74"/>
      <c r="N186" s="74"/>
      <c r="O186" s="20"/>
    </row>
    <row r="187" spans="2:15" x14ac:dyDescent="0.25">
      <c r="B187" s="16"/>
      <c r="C187" s="74"/>
      <c r="D187" s="5"/>
      <c r="E187" s="74"/>
      <c r="F187" s="124" t="s">
        <v>22</v>
      </c>
      <c r="G187" s="124"/>
      <c r="H187" s="65" t="s">
        <v>20</v>
      </c>
      <c r="I187" s="65" t="s">
        <v>3</v>
      </c>
      <c r="J187" s="65" t="s">
        <v>21</v>
      </c>
      <c r="K187" s="65" t="s">
        <v>18</v>
      </c>
      <c r="L187" s="5"/>
      <c r="M187" s="74"/>
      <c r="N187" s="74"/>
      <c r="O187" s="20"/>
    </row>
    <row r="188" spans="2:15" x14ac:dyDescent="0.25">
      <c r="B188" s="16"/>
      <c r="C188" s="74"/>
      <c r="D188" s="5"/>
      <c r="E188" s="74"/>
      <c r="F188" s="66" t="s">
        <v>50</v>
      </c>
      <c r="G188" s="72"/>
      <c r="H188" s="63">
        <v>298.30909000000003</v>
      </c>
      <c r="I188" s="69">
        <f>+H188/H$196</f>
        <v>0.2848135684616433</v>
      </c>
      <c r="J188" s="63">
        <v>203.04652299999998</v>
      </c>
      <c r="K188" s="69">
        <f>+J188/H188</f>
        <v>0.68065818242414255</v>
      </c>
      <c r="L188" s="5"/>
      <c r="M188" s="74"/>
      <c r="N188" s="74"/>
      <c r="O188" s="20"/>
    </row>
    <row r="189" spans="2:15" x14ac:dyDescent="0.25">
      <c r="B189" s="16"/>
      <c r="C189" s="74"/>
      <c r="D189" s="5"/>
      <c r="E189" s="74"/>
      <c r="F189" s="66" t="s">
        <v>51</v>
      </c>
      <c r="G189" s="72"/>
      <c r="H189" s="63">
        <v>267.24696600000004</v>
      </c>
      <c r="I189" s="69">
        <f t="shared" ref="I189:I195" si="26">+H189/H$196</f>
        <v>0.2551566968576367</v>
      </c>
      <c r="J189" s="63">
        <v>167.28922599999999</v>
      </c>
      <c r="K189" s="69">
        <f t="shared" ref="K189:K191" si="27">+J189/H189</f>
        <v>0.62597240486539318</v>
      </c>
      <c r="L189" s="5"/>
      <c r="M189" s="74"/>
      <c r="N189" s="74"/>
      <c r="O189" s="20"/>
    </row>
    <row r="190" spans="2:15" x14ac:dyDescent="0.25">
      <c r="B190" s="16"/>
      <c r="C190" s="74"/>
      <c r="D190" s="5"/>
      <c r="E190" s="74"/>
      <c r="F190" s="66" t="s">
        <v>52</v>
      </c>
      <c r="G190" s="72"/>
      <c r="H190" s="63">
        <v>201.225675</v>
      </c>
      <c r="I190" s="69">
        <f t="shared" si="26"/>
        <v>0.1921222131140988</v>
      </c>
      <c r="J190" s="63">
        <v>157.89286900000002</v>
      </c>
      <c r="K190" s="69">
        <f t="shared" si="27"/>
        <v>0.78465568074252956</v>
      </c>
      <c r="L190" s="5"/>
      <c r="M190" s="74"/>
      <c r="N190" s="74"/>
      <c r="O190" s="20"/>
    </row>
    <row r="191" spans="2:15" x14ac:dyDescent="0.25">
      <c r="B191" s="16"/>
      <c r="C191" s="74"/>
      <c r="D191" s="5"/>
      <c r="E191" s="74"/>
      <c r="F191" s="66" t="s">
        <v>53</v>
      </c>
      <c r="G191" s="72"/>
      <c r="H191" s="63">
        <v>73.95511599999999</v>
      </c>
      <c r="I191" s="69">
        <f t="shared" si="26"/>
        <v>7.0609382013651564E-2</v>
      </c>
      <c r="J191" s="63">
        <v>39.712917999999995</v>
      </c>
      <c r="K191" s="69">
        <f t="shared" si="27"/>
        <v>0.53698675829269205</v>
      </c>
      <c r="L191" s="5"/>
      <c r="M191" s="74"/>
      <c r="N191" s="74"/>
      <c r="O191" s="20"/>
    </row>
    <row r="192" spans="2:15" x14ac:dyDescent="0.25">
      <c r="B192" s="16"/>
      <c r="C192" s="74"/>
      <c r="D192" s="5"/>
      <c r="E192" s="74"/>
      <c r="F192" s="66" t="s">
        <v>73</v>
      </c>
      <c r="G192" s="72"/>
      <c r="H192" s="63">
        <v>47.437084999999996</v>
      </c>
      <c r="I192" s="69">
        <f t="shared" si="26"/>
        <v>4.5291028363461168E-2</v>
      </c>
      <c r="J192" s="63">
        <v>32.688034000000002</v>
      </c>
      <c r="K192" s="69">
        <f>+J192/H192</f>
        <v>0.6890818438780546</v>
      </c>
      <c r="L192" s="5"/>
      <c r="M192" s="74"/>
      <c r="N192" s="74"/>
      <c r="O192" s="20"/>
    </row>
    <row r="193" spans="2:15" x14ac:dyDescent="0.25">
      <c r="B193" s="16"/>
      <c r="C193" s="74"/>
      <c r="D193" s="5"/>
      <c r="E193" s="74"/>
      <c r="F193" s="66" t="s">
        <v>60</v>
      </c>
      <c r="G193" s="72"/>
      <c r="H193" s="63">
        <v>42.496017000000002</v>
      </c>
      <c r="I193" s="69">
        <f t="shared" si="26"/>
        <v>4.0573494583006693E-2</v>
      </c>
      <c r="J193" s="63">
        <v>21.396422999999999</v>
      </c>
      <c r="K193" s="69">
        <f t="shared" ref="K193:K196" si="28">+J193/H193</f>
        <v>0.5034924331849735</v>
      </c>
      <c r="L193" s="5"/>
      <c r="M193" s="74"/>
      <c r="N193" s="74"/>
      <c r="O193" s="20"/>
    </row>
    <row r="194" spans="2:15" x14ac:dyDescent="0.25">
      <c r="B194" s="16"/>
      <c r="C194" s="74"/>
      <c r="D194" s="5"/>
      <c r="E194" s="74"/>
      <c r="F194" s="66" t="s">
        <v>54</v>
      </c>
      <c r="G194" s="72"/>
      <c r="H194" s="63">
        <v>40.650027999999999</v>
      </c>
      <c r="I194" s="69">
        <f t="shared" si="26"/>
        <v>3.8811018238652115E-2</v>
      </c>
      <c r="J194" s="63">
        <v>33.601707000000005</v>
      </c>
      <c r="K194" s="69">
        <f t="shared" si="28"/>
        <v>0.82660968892813569</v>
      </c>
      <c r="L194" s="5"/>
      <c r="M194" s="74"/>
      <c r="N194" s="74"/>
      <c r="O194" s="20"/>
    </row>
    <row r="195" spans="2:15" x14ac:dyDescent="0.25">
      <c r="B195" s="16"/>
      <c r="C195" s="74"/>
      <c r="D195" s="5"/>
      <c r="E195" s="74"/>
      <c r="F195" s="66" t="s">
        <v>55</v>
      </c>
      <c r="G195" s="72"/>
      <c r="H195" s="63">
        <v>76.063725999999988</v>
      </c>
      <c r="I195" s="69">
        <f t="shared" si="26"/>
        <v>7.2622598367849511E-2</v>
      </c>
      <c r="J195" s="63">
        <v>53.492718999999994</v>
      </c>
      <c r="K195" s="69">
        <f t="shared" si="28"/>
        <v>0.70326188070250462</v>
      </c>
      <c r="L195" s="5"/>
      <c r="M195" s="74"/>
      <c r="N195" s="74"/>
      <c r="O195" s="20"/>
    </row>
    <row r="196" spans="2:15" x14ac:dyDescent="0.25">
      <c r="B196" s="16"/>
      <c r="C196" s="74"/>
      <c r="D196" s="5"/>
      <c r="E196" s="74"/>
      <c r="F196" s="67" t="s">
        <v>0</v>
      </c>
      <c r="G196" s="73"/>
      <c r="H196" s="52">
        <f>SUM(H188:H195)</f>
        <v>1047.3837030000002</v>
      </c>
      <c r="I196" s="68">
        <f>SUM(I188:I195)</f>
        <v>0.99999999999999978</v>
      </c>
      <c r="J196" s="64">
        <f>SUM(J188:J195)</f>
        <v>709.12041899999997</v>
      </c>
      <c r="K196" s="68">
        <f t="shared" si="28"/>
        <v>0.67703976772684216</v>
      </c>
      <c r="L196" s="5"/>
      <c r="M196" s="74"/>
      <c r="N196" s="74"/>
      <c r="O196" s="20"/>
    </row>
    <row r="197" spans="2:15" x14ac:dyDescent="0.25">
      <c r="B197" s="16"/>
      <c r="C197" s="74"/>
      <c r="D197" s="3"/>
      <c r="E197" s="5"/>
      <c r="F197" s="123" t="s">
        <v>90</v>
      </c>
      <c r="G197" s="123"/>
      <c r="H197" s="123"/>
      <c r="I197" s="123"/>
      <c r="J197" s="123"/>
      <c r="K197" s="123"/>
      <c r="L197" s="5"/>
      <c r="M197" s="3"/>
      <c r="N197" s="74"/>
      <c r="O197" s="20"/>
    </row>
    <row r="198" spans="2:15" x14ac:dyDescent="0.25">
      <c r="B198" s="16"/>
      <c r="C198" s="74"/>
      <c r="D198" s="5"/>
      <c r="E198" s="5"/>
      <c r="F198" s="92"/>
      <c r="G198" s="92"/>
      <c r="H198" s="5"/>
      <c r="I198" s="5"/>
      <c r="J198" s="5"/>
      <c r="K198" s="5"/>
      <c r="L198" s="5"/>
      <c r="M198" s="74"/>
      <c r="N198" s="74"/>
      <c r="O198" s="20"/>
    </row>
    <row r="199" spans="2:15" ht="15" customHeight="1" x14ac:dyDescent="0.25">
      <c r="B199" s="16"/>
      <c r="C199" s="118" t="str">
        <f>+CONCATENATE("Al al cierre del 2017,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al cierre del 2017,  los 1,357  proyectos presupuestados para el 2017, 268 no cuentan con ningún avance en ejecución del gasto, mientras que 154 (11.3% de proyectos) no superan el 50,0% de ejecución, 374 proyectos (27.6% del total) tienen un nivel de ejecución mayor al 50,0% pero no culminan al 100% y 561 proyectos por S/ 229.2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0"/>
    </row>
    <row r="202" spans="2:15" x14ac:dyDescent="0.25">
      <c r="B202" s="16"/>
      <c r="C202" s="74"/>
      <c r="D202" s="74"/>
      <c r="E202" s="119" t="s">
        <v>67</v>
      </c>
      <c r="F202" s="119"/>
      <c r="G202" s="119"/>
      <c r="H202" s="119"/>
      <c r="I202" s="119"/>
      <c r="J202" s="119"/>
      <c r="K202" s="119"/>
      <c r="L202" s="119"/>
      <c r="M202" s="74"/>
      <c r="N202" s="74"/>
      <c r="O202" s="20"/>
    </row>
    <row r="203" spans="2:15" x14ac:dyDescent="0.25">
      <c r="B203" s="16"/>
      <c r="C203" s="74"/>
      <c r="D203" s="74"/>
      <c r="E203" s="5"/>
      <c r="F203" s="120" t="s">
        <v>33</v>
      </c>
      <c r="G203" s="120"/>
      <c r="H203" s="120"/>
      <c r="I203" s="120"/>
      <c r="J203" s="120"/>
      <c r="K203" s="120"/>
      <c r="L203" s="5"/>
      <c r="M203" s="74"/>
      <c r="N203" s="74"/>
      <c r="O203" s="20"/>
    </row>
    <row r="204" spans="2:15" x14ac:dyDescent="0.25">
      <c r="B204" s="16"/>
      <c r="C204" s="74"/>
      <c r="D204" s="74"/>
      <c r="E204" s="74"/>
      <c r="F204" s="65" t="s">
        <v>25</v>
      </c>
      <c r="G204" s="65" t="s">
        <v>18</v>
      </c>
      <c r="H204" s="65" t="s">
        <v>20</v>
      </c>
      <c r="I204" s="65" t="s">
        <v>7</v>
      </c>
      <c r="J204" s="65" t="s">
        <v>24</v>
      </c>
      <c r="K204" s="65" t="s">
        <v>3</v>
      </c>
      <c r="L204" s="74"/>
      <c r="M204" s="74"/>
      <c r="N204" s="74"/>
      <c r="O204" s="20"/>
    </row>
    <row r="205" spans="2:15" x14ac:dyDescent="0.25">
      <c r="B205" s="16"/>
      <c r="C205" s="74"/>
      <c r="D205" s="74"/>
      <c r="E205" s="74"/>
      <c r="F205" s="77" t="s">
        <v>26</v>
      </c>
      <c r="G205" s="69">
        <f>+I205/H205</f>
        <v>0</v>
      </c>
      <c r="H205" s="63">
        <v>66.428390999999976</v>
      </c>
      <c r="I205" s="63">
        <v>0</v>
      </c>
      <c r="J205" s="77">
        <v>268</v>
      </c>
      <c r="K205" s="69">
        <f>+J205/J$209</f>
        <v>0.19749447310243184</v>
      </c>
      <c r="L205" s="74"/>
      <c r="M205" s="74"/>
      <c r="N205" s="74"/>
      <c r="O205" s="20"/>
    </row>
    <row r="206" spans="2:15" x14ac:dyDescent="0.25">
      <c r="B206" s="16"/>
      <c r="C206" s="74"/>
      <c r="D206" s="74"/>
      <c r="E206" s="74"/>
      <c r="F206" s="77" t="s">
        <v>27</v>
      </c>
      <c r="G206" s="69">
        <f t="shared" ref="G206:G209" si="29">+I206/H206</f>
        <v>0.22915812383057729</v>
      </c>
      <c r="H206" s="63">
        <v>190.75437200000002</v>
      </c>
      <c r="I206" s="63">
        <v>43.712914000000012</v>
      </c>
      <c r="J206" s="77">
        <v>154</v>
      </c>
      <c r="K206" s="69">
        <f t="shared" ref="K206:K208" si="30">+J206/J$209</f>
        <v>0.11348563006632277</v>
      </c>
      <c r="L206" s="74"/>
      <c r="M206" s="74"/>
      <c r="N206" s="74"/>
      <c r="O206" s="20"/>
    </row>
    <row r="207" spans="2:15" x14ac:dyDescent="0.25">
      <c r="B207" s="16"/>
      <c r="C207" s="74"/>
      <c r="D207" s="74"/>
      <c r="E207" s="74"/>
      <c r="F207" s="77" t="s">
        <v>28</v>
      </c>
      <c r="G207" s="69">
        <f t="shared" si="29"/>
        <v>0.77874682921873017</v>
      </c>
      <c r="H207" s="63">
        <v>560.11313899999993</v>
      </c>
      <c r="I207" s="63">
        <v>436.18633099999983</v>
      </c>
      <c r="J207" s="77">
        <v>374</v>
      </c>
      <c r="K207" s="69">
        <f t="shared" si="30"/>
        <v>0.27560795873249816</v>
      </c>
      <c r="L207" s="74"/>
      <c r="M207" s="74"/>
      <c r="N207" s="74"/>
      <c r="O207" s="20"/>
    </row>
    <row r="208" spans="2:15" x14ac:dyDescent="0.25">
      <c r="B208" s="16"/>
      <c r="C208" s="74"/>
      <c r="D208" s="74"/>
      <c r="E208" s="74"/>
      <c r="F208" s="77" t="s">
        <v>29</v>
      </c>
      <c r="G208" s="69">
        <f t="shared" si="29"/>
        <v>0.99623349870687039</v>
      </c>
      <c r="H208" s="63">
        <v>230.08780099999998</v>
      </c>
      <c r="I208" s="63">
        <v>229.22117500000013</v>
      </c>
      <c r="J208" s="77">
        <v>561</v>
      </c>
      <c r="K208" s="69">
        <f t="shared" si="30"/>
        <v>0.41341193809874721</v>
      </c>
      <c r="L208" s="74"/>
      <c r="M208" s="74"/>
      <c r="N208" s="74"/>
      <c r="O208" s="20"/>
    </row>
    <row r="209" spans="2:15" x14ac:dyDescent="0.25">
      <c r="B209" s="16"/>
      <c r="C209" s="74"/>
      <c r="D209" s="74"/>
      <c r="E209" s="74"/>
      <c r="F209" s="99" t="s">
        <v>0</v>
      </c>
      <c r="G209" s="68">
        <f t="shared" si="29"/>
        <v>0.67703976868160221</v>
      </c>
      <c r="H209" s="52">
        <f t="shared" ref="H209:J209" si="31">SUM(H205:H208)</f>
        <v>1047.383703</v>
      </c>
      <c r="I209" s="64">
        <f t="shared" si="31"/>
        <v>709.12041999999997</v>
      </c>
      <c r="J209" s="52">
        <f t="shared" si="31"/>
        <v>1357</v>
      </c>
      <c r="K209" s="68">
        <f>SUM(K205:K208)</f>
        <v>1</v>
      </c>
      <c r="L209" s="74"/>
      <c r="M209" s="74"/>
      <c r="N209" s="74"/>
      <c r="O209" s="20"/>
    </row>
    <row r="210" spans="2:15" x14ac:dyDescent="0.25">
      <c r="B210" s="16"/>
      <c r="C210" s="74"/>
      <c r="D210" s="3"/>
      <c r="E210" s="5"/>
      <c r="F210" s="123" t="s">
        <v>90</v>
      </c>
      <c r="G210" s="123"/>
      <c r="H210" s="123"/>
      <c r="I210" s="123"/>
      <c r="J210" s="123"/>
      <c r="K210" s="123"/>
      <c r="L210" s="5"/>
      <c r="M210" s="3"/>
      <c r="N210" s="74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8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C120:N121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1" priority="5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212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6" t="s">
        <v>104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1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17" t="s">
        <v>34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18" t="str">
        <f>+CONCATENATE("A la fecha en la región Tumbes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Tumbes se vienen ejecutando S/ 236.6 millones, lo que equivale a un avance en la ejecución del presupuesto del 62.3%. Por niveles de gobierno, el Gobierno Nacional viene ejecutando el 75.6% de su presupuesto para esta región, seguido del Gobierno Regional (70.9%) y de los gobiernos locales que en conjunto tienen una ejecución del 47.0%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104"/>
      <c r="D11" s="104"/>
      <c r="E11" s="104"/>
      <c r="F11" s="74"/>
      <c r="G11" s="74"/>
      <c r="H11" s="74"/>
      <c r="I11" s="74"/>
      <c r="J11" s="74"/>
      <c r="K11" s="74"/>
      <c r="L11" s="104"/>
      <c r="M11" s="104"/>
      <c r="N11" s="104"/>
      <c r="O11" s="18"/>
    </row>
    <row r="12" spans="2:15" ht="15" customHeight="1" x14ac:dyDescent="0.25">
      <c r="B12" s="16"/>
      <c r="C12" s="40"/>
      <c r="E12" s="125" t="s">
        <v>48</v>
      </c>
      <c r="F12" s="126"/>
      <c r="G12" s="126"/>
      <c r="H12" s="126"/>
      <c r="I12" s="126"/>
      <c r="J12" s="126"/>
      <c r="K12" s="126"/>
      <c r="L12" s="126"/>
      <c r="M12" s="40"/>
      <c r="N12" s="40"/>
      <c r="O12" s="18"/>
    </row>
    <row r="13" spans="2:15" x14ac:dyDescent="0.25">
      <c r="B13" s="16"/>
      <c r="C13" s="40"/>
      <c r="E13" s="127" t="s">
        <v>12</v>
      </c>
      <c r="F13" s="127"/>
      <c r="G13" s="127"/>
      <c r="H13" s="127"/>
      <c r="I13" s="127"/>
      <c r="J13" s="127"/>
      <c r="K13" s="127"/>
      <c r="L13" s="127"/>
      <c r="M13" s="40"/>
      <c r="N13" s="40"/>
      <c r="O13" s="18"/>
    </row>
    <row r="14" spans="2:15" x14ac:dyDescent="0.25">
      <c r="B14" s="16"/>
      <c r="C14" s="19"/>
      <c r="E14" s="128" t="s">
        <v>11</v>
      </c>
      <c r="F14" s="129"/>
      <c r="G14" s="133">
        <v>2017</v>
      </c>
      <c r="H14" s="133"/>
      <c r="I14" s="133"/>
      <c r="J14" s="133">
        <v>2016</v>
      </c>
      <c r="K14" s="133"/>
      <c r="L14" s="133"/>
      <c r="M14" s="19"/>
      <c r="N14" s="19"/>
      <c r="O14" s="20"/>
    </row>
    <row r="15" spans="2:15" x14ac:dyDescent="0.25">
      <c r="B15" s="16"/>
      <c r="C15" s="19"/>
      <c r="E15" s="130"/>
      <c r="F15" s="131"/>
      <c r="G15" s="105" t="s">
        <v>6</v>
      </c>
      <c r="H15" s="105" t="s">
        <v>7</v>
      </c>
      <c r="I15" s="105" t="s">
        <v>8</v>
      </c>
      <c r="J15" s="105" t="s">
        <v>6</v>
      </c>
      <c r="K15" s="105" t="s">
        <v>7</v>
      </c>
      <c r="L15" s="105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129.27263500000001</v>
      </c>
      <c r="H16" s="7">
        <v>97.735842000000005</v>
      </c>
      <c r="I16" s="8">
        <f>+H16/G16</f>
        <v>0.75604432446201786</v>
      </c>
      <c r="J16" s="7">
        <v>88.314861000000008</v>
      </c>
      <c r="K16" s="7">
        <v>41.811938000000005</v>
      </c>
      <c r="L16" s="8">
        <f t="shared" ref="L16:L19" si="0">+K16/J16</f>
        <v>0.47344170082541376</v>
      </c>
      <c r="M16" s="55">
        <f>+(I16-L16)*100</f>
        <v>28.260262363660409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87.834282000000002</v>
      </c>
      <c r="H17" s="7">
        <v>62.295059999999999</v>
      </c>
      <c r="I17" s="8">
        <f t="shared" ref="I17:I19" si="1">+H17/G17</f>
        <v>0.70923400956360072</v>
      </c>
      <c r="J17" s="7">
        <v>98.414251000000007</v>
      </c>
      <c r="K17" s="7">
        <v>63.669857999999998</v>
      </c>
      <c r="L17" s="8">
        <f t="shared" si="0"/>
        <v>0.64695770534289787</v>
      </c>
      <c r="M17" s="55">
        <f t="shared" ref="M17:M19" si="2">+(I17-L17)*100</f>
        <v>6.2276304220702849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162.92296900000002</v>
      </c>
      <c r="H18" s="7">
        <v>76.54567200000001</v>
      </c>
      <c r="I18" s="8">
        <f t="shared" si="1"/>
        <v>0.46982738204335078</v>
      </c>
      <c r="J18" s="7">
        <v>176.34892199999999</v>
      </c>
      <c r="K18" s="7">
        <v>89.15386199999999</v>
      </c>
      <c r="L18" s="8">
        <f t="shared" si="0"/>
        <v>0.50555376800091811</v>
      </c>
      <c r="M18" s="55">
        <f t="shared" si="2"/>
        <v>-3.5726385957567333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380.02988600000003</v>
      </c>
      <c r="H19" s="53">
        <f t="shared" si="3"/>
        <v>236.57657399999999</v>
      </c>
      <c r="I19" s="54">
        <f t="shared" si="1"/>
        <v>0.62252097194271705</v>
      </c>
      <c r="J19" s="52">
        <f t="shared" ref="J19:K19" si="4">SUM(J16:J18)</f>
        <v>363.078034</v>
      </c>
      <c r="K19" s="52">
        <f t="shared" si="4"/>
        <v>194.63565799999998</v>
      </c>
      <c r="L19" s="54">
        <f t="shared" si="0"/>
        <v>0.53607114662298727</v>
      </c>
      <c r="M19" s="55">
        <f t="shared" si="2"/>
        <v>8.6449825319729783</v>
      </c>
      <c r="N19" s="19"/>
      <c r="O19" s="20"/>
    </row>
    <row r="20" spans="2:15" x14ac:dyDescent="0.25">
      <c r="B20" s="16"/>
      <c r="C20" s="19"/>
      <c r="E20" s="123" t="s">
        <v>89</v>
      </c>
      <c r="F20" s="123"/>
      <c r="G20" s="123"/>
      <c r="H20" s="123"/>
      <c r="I20" s="123"/>
      <c r="J20" s="123"/>
      <c r="K20" s="123"/>
      <c r="L20" s="123"/>
      <c r="M20" s="41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73.2%, mientras que para los proyectos del tipo social se registra un avance del 48.9% a dos meses de culminar el año 2017. Cabe resaltar que estos dos tipos de proyectos absorben el 86.4%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32" t="s">
        <v>49</v>
      </c>
      <c r="F25" s="132"/>
      <c r="G25" s="132"/>
      <c r="H25" s="132"/>
      <c r="I25" s="132"/>
      <c r="J25" s="132"/>
      <c r="K25" s="132"/>
      <c r="L25" s="132"/>
      <c r="M25" s="19"/>
      <c r="N25" s="19"/>
      <c r="O25" s="20"/>
    </row>
    <row r="26" spans="2:15" x14ac:dyDescent="0.25">
      <c r="B26" s="16"/>
      <c r="C26" s="19"/>
      <c r="D26" s="19"/>
      <c r="E26" s="5"/>
      <c r="F26" s="120" t="s">
        <v>1</v>
      </c>
      <c r="G26" s="120"/>
      <c r="H26" s="120"/>
      <c r="I26" s="120"/>
      <c r="J26" s="120"/>
      <c r="K26" s="120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24" t="s">
        <v>32</v>
      </c>
      <c r="G27" s="124"/>
      <c r="H27" s="65" t="s">
        <v>6</v>
      </c>
      <c r="I27" s="65" t="s">
        <v>16</v>
      </c>
      <c r="J27" s="65" t="s">
        <v>17</v>
      </c>
      <c r="K27" s="65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6" t="s">
        <v>13</v>
      </c>
      <c r="G28" s="49"/>
      <c r="H28" s="7">
        <v>158.453339</v>
      </c>
      <c r="I28" s="69">
        <f>+H28/H$32</f>
        <v>0.41694967905760971</v>
      </c>
      <c r="J28" s="7">
        <v>115.92412299999999</v>
      </c>
      <c r="K28" s="69">
        <f>+J28/H28</f>
        <v>0.73159785544184708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6" t="s">
        <v>14</v>
      </c>
      <c r="G29" s="49"/>
      <c r="H29" s="7">
        <v>169.88605100000001</v>
      </c>
      <c r="I29" s="69">
        <f t="shared" ref="I29:I31" si="5">+H29/H$32</f>
        <v>0.44703339726286689</v>
      </c>
      <c r="J29" s="7">
        <v>83.133166000000003</v>
      </c>
      <c r="K29" s="69">
        <f t="shared" ref="K29:K32" si="6">+J29/H29</f>
        <v>0.48934662681634761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6" t="s">
        <v>23</v>
      </c>
      <c r="G30" s="49"/>
      <c r="H30" s="7">
        <v>29.44228</v>
      </c>
      <c r="I30" s="69">
        <f t="shared" si="5"/>
        <v>7.7473591116462889E-2</v>
      </c>
      <c r="J30" s="7">
        <v>24.164164</v>
      </c>
      <c r="K30" s="69">
        <f t="shared" si="6"/>
        <v>0.8207300521562868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6" t="s">
        <v>15</v>
      </c>
      <c r="G31" s="49"/>
      <c r="H31" s="7">
        <v>22.248215999999999</v>
      </c>
      <c r="I31" s="69">
        <f t="shared" si="5"/>
        <v>5.8543332563060581E-2</v>
      </c>
      <c r="J31" s="7">
        <v>13.355123000000001</v>
      </c>
      <c r="K31" s="69">
        <f t="shared" si="6"/>
        <v>0.60027837737641532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7" t="s">
        <v>0</v>
      </c>
      <c r="G32" s="51"/>
      <c r="H32" s="52">
        <f>SUM(H28:H31)</f>
        <v>380.02988599999998</v>
      </c>
      <c r="I32" s="68">
        <f>SUM(I28:I31)</f>
        <v>1</v>
      </c>
      <c r="J32" s="52">
        <f>SUM(J28:J31)</f>
        <v>236.57657599999999</v>
      </c>
      <c r="K32" s="68">
        <f t="shared" si="6"/>
        <v>0.62252097720546118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23" t="s">
        <v>90</v>
      </c>
      <c r="G33" s="123"/>
      <c r="H33" s="123"/>
      <c r="I33" s="123"/>
      <c r="J33" s="123"/>
      <c r="K33" s="123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79.5%, del mismo modo para proyectos EDUCACION se tiene un nivel de avance de 71.7%. Cabe destacar que solo estos dos sectores concentran el 47.4%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4"/>
      <c r="D37" s="5"/>
      <c r="E37" s="5"/>
      <c r="F37" s="5"/>
      <c r="G37" s="5"/>
      <c r="H37" s="74"/>
      <c r="I37" s="74"/>
      <c r="J37" s="74"/>
      <c r="K37" s="74"/>
      <c r="L37" s="74"/>
      <c r="M37" s="74"/>
      <c r="N37" s="74"/>
      <c r="O37" s="20"/>
    </row>
    <row r="38" spans="2:15" x14ac:dyDescent="0.25">
      <c r="B38" s="16"/>
      <c r="C38" s="74"/>
      <c r="D38" s="5"/>
      <c r="E38" s="119" t="s">
        <v>56</v>
      </c>
      <c r="F38" s="119"/>
      <c r="G38" s="119"/>
      <c r="H38" s="119"/>
      <c r="I38" s="119"/>
      <c r="J38" s="119"/>
      <c r="K38" s="119"/>
      <c r="L38" s="119"/>
      <c r="M38" s="74"/>
      <c r="N38" s="74"/>
      <c r="O38" s="20"/>
    </row>
    <row r="39" spans="2:15" x14ac:dyDescent="0.25">
      <c r="B39" s="16"/>
      <c r="C39" s="74"/>
      <c r="D39" s="5"/>
      <c r="E39" s="5"/>
      <c r="F39" s="120" t="s">
        <v>1</v>
      </c>
      <c r="G39" s="120"/>
      <c r="H39" s="120"/>
      <c r="I39" s="120"/>
      <c r="J39" s="120"/>
      <c r="K39" s="120"/>
      <c r="L39" s="5"/>
      <c r="M39" s="74"/>
      <c r="N39" s="74"/>
      <c r="O39" s="20"/>
    </row>
    <row r="40" spans="2:15" x14ac:dyDescent="0.25">
      <c r="B40" s="16"/>
      <c r="C40" s="74"/>
      <c r="D40" s="5"/>
      <c r="E40" s="74"/>
      <c r="F40" s="121" t="s">
        <v>22</v>
      </c>
      <c r="G40" s="122"/>
      <c r="H40" s="71" t="s">
        <v>20</v>
      </c>
      <c r="I40" s="71" t="s">
        <v>3</v>
      </c>
      <c r="J40" s="65" t="s">
        <v>21</v>
      </c>
      <c r="K40" s="65" t="s">
        <v>18</v>
      </c>
      <c r="L40" s="5"/>
      <c r="M40" s="74"/>
      <c r="N40" s="74"/>
      <c r="O40" s="20"/>
    </row>
    <row r="41" spans="2:15" x14ac:dyDescent="0.25">
      <c r="B41" s="16"/>
      <c r="C41" s="74"/>
      <c r="D41" s="5"/>
      <c r="E41" s="74"/>
      <c r="F41" s="66" t="s">
        <v>50</v>
      </c>
      <c r="G41" s="72"/>
      <c r="H41" s="7">
        <v>97.766582</v>
      </c>
      <c r="I41" s="69">
        <f>+H41/H$49</f>
        <v>0.25726024610601284</v>
      </c>
      <c r="J41" s="63">
        <v>77.759140000000002</v>
      </c>
      <c r="K41" s="69">
        <f>+J41/H41</f>
        <v>0.79535500177350993</v>
      </c>
      <c r="L41" s="5"/>
      <c r="M41" s="74"/>
      <c r="N41" s="74"/>
      <c r="O41" s="20"/>
    </row>
    <row r="42" spans="2:15" x14ac:dyDescent="0.25">
      <c r="B42" s="16"/>
      <c r="C42" s="74"/>
      <c r="D42" s="5"/>
      <c r="E42" s="74"/>
      <c r="F42" s="66" t="s">
        <v>52</v>
      </c>
      <c r="G42" s="72"/>
      <c r="H42" s="63">
        <v>82.47162800000001</v>
      </c>
      <c r="I42" s="69">
        <f t="shared" ref="I42:I48" si="7">+H42/H$49</f>
        <v>0.21701353245676056</v>
      </c>
      <c r="J42" s="63">
        <v>59.114355000000003</v>
      </c>
      <c r="K42" s="69">
        <f t="shared" ref="K42:K49" si="8">+J42/H42</f>
        <v>0.7167841406016624</v>
      </c>
      <c r="L42" s="5"/>
      <c r="M42" s="74"/>
      <c r="N42" s="74"/>
      <c r="O42" s="20"/>
    </row>
    <row r="43" spans="2:15" x14ac:dyDescent="0.25">
      <c r="B43" s="16"/>
      <c r="C43" s="74"/>
      <c r="D43" s="5"/>
      <c r="E43" s="74"/>
      <c r="F43" s="66" t="s">
        <v>51</v>
      </c>
      <c r="G43" s="72"/>
      <c r="H43" s="63">
        <v>70.364171999999996</v>
      </c>
      <c r="I43" s="69">
        <f t="shared" si="7"/>
        <v>0.18515431178483685</v>
      </c>
      <c r="J43" s="63">
        <v>13.900188000000002</v>
      </c>
      <c r="K43" s="69">
        <f t="shared" si="8"/>
        <v>0.19754638767013422</v>
      </c>
      <c r="L43" s="5"/>
      <c r="M43" s="74"/>
      <c r="N43" s="74"/>
      <c r="O43" s="20"/>
    </row>
    <row r="44" spans="2:15" x14ac:dyDescent="0.25">
      <c r="B44" s="16"/>
      <c r="C44" s="74"/>
      <c r="D44" s="5"/>
      <c r="E44" s="74"/>
      <c r="F44" s="66" t="s">
        <v>60</v>
      </c>
      <c r="G44" s="72"/>
      <c r="H44" s="63">
        <v>23.763211999999999</v>
      </c>
      <c r="I44" s="69">
        <f t="shared" si="7"/>
        <v>6.2529850612854168E-2</v>
      </c>
      <c r="J44" s="63">
        <v>19.820677</v>
      </c>
      <c r="K44" s="69">
        <f t="shared" si="8"/>
        <v>0.8340908207190173</v>
      </c>
      <c r="L44" s="5"/>
      <c r="M44" s="74"/>
      <c r="N44" s="74"/>
      <c r="O44" s="20"/>
    </row>
    <row r="45" spans="2:15" x14ac:dyDescent="0.25">
      <c r="B45" s="16"/>
      <c r="C45" s="74"/>
      <c r="D45" s="5"/>
      <c r="E45" s="74"/>
      <c r="F45" s="66" t="s">
        <v>54</v>
      </c>
      <c r="G45" s="72"/>
      <c r="H45" s="63">
        <v>22.248215999999999</v>
      </c>
      <c r="I45" s="69">
        <f t="shared" si="7"/>
        <v>5.8543332563060581E-2</v>
      </c>
      <c r="J45" s="63">
        <v>13.355123000000001</v>
      </c>
      <c r="K45" s="69">
        <f t="shared" si="8"/>
        <v>0.60027837737641532</v>
      </c>
      <c r="L45" s="5"/>
      <c r="M45" s="74"/>
      <c r="N45" s="74"/>
      <c r="O45" s="20"/>
    </row>
    <row r="46" spans="2:15" x14ac:dyDescent="0.25">
      <c r="B46" s="16"/>
      <c r="C46" s="74"/>
      <c r="D46" s="5"/>
      <c r="E46" s="74"/>
      <c r="F46" s="66" t="s">
        <v>53</v>
      </c>
      <c r="G46" s="72"/>
      <c r="H46" s="63">
        <v>21.064105000000001</v>
      </c>
      <c r="I46" s="69">
        <f t="shared" si="7"/>
        <v>5.5427496036456469E-2</v>
      </c>
      <c r="J46" s="63">
        <v>19.335891</v>
      </c>
      <c r="K46" s="69">
        <f t="shared" si="8"/>
        <v>0.91795454874536553</v>
      </c>
      <c r="L46" s="5"/>
      <c r="M46" s="74"/>
      <c r="N46" s="74"/>
      <c r="O46" s="20"/>
    </row>
    <row r="47" spans="2:15" x14ac:dyDescent="0.25">
      <c r="B47" s="16"/>
      <c r="C47" s="74"/>
      <c r="D47" s="5"/>
      <c r="E47" s="74"/>
      <c r="F47" s="66" t="s">
        <v>77</v>
      </c>
      <c r="G47" s="72"/>
      <c r="H47" s="63">
        <v>12.366092</v>
      </c>
      <c r="I47" s="69">
        <f t="shared" si="7"/>
        <v>3.2539788199710172E-2</v>
      </c>
      <c r="J47" s="63">
        <v>4.0264989999999994</v>
      </c>
      <c r="K47" s="69">
        <f t="shared" si="8"/>
        <v>0.32560804173218177</v>
      </c>
      <c r="L47" s="5"/>
      <c r="M47" s="74"/>
      <c r="N47" s="74"/>
      <c r="O47" s="20"/>
    </row>
    <row r="48" spans="2:15" x14ac:dyDescent="0.25">
      <c r="B48" s="16"/>
      <c r="C48" s="74"/>
      <c r="D48" s="5"/>
      <c r="E48" s="74"/>
      <c r="F48" s="66" t="s">
        <v>55</v>
      </c>
      <c r="G48" s="72"/>
      <c r="H48" s="63">
        <v>49.985879000000004</v>
      </c>
      <c r="I48" s="69">
        <f t="shared" si="7"/>
        <v>0.13153144224030847</v>
      </c>
      <c r="J48" s="63">
        <v>29.264702999999994</v>
      </c>
      <c r="K48" s="69">
        <f t="shared" si="8"/>
        <v>0.58545940544528563</v>
      </c>
      <c r="L48" s="5"/>
      <c r="M48" s="74"/>
      <c r="N48" s="74"/>
      <c r="O48" s="20"/>
    </row>
    <row r="49" spans="2:15" x14ac:dyDescent="0.25">
      <c r="B49" s="16"/>
      <c r="C49" s="19"/>
      <c r="D49" s="11"/>
      <c r="E49" s="19"/>
      <c r="F49" s="67" t="s">
        <v>0</v>
      </c>
      <c r="G49" s="73"/>
      <c r="H49" s="52">
        <f>SUM(H41:H48)</f>
        <v>380.02988599999998</v>
      </c>
      <c r="I49" s="68">
        <f>SUM(I41:I48)</f>
        <v>1.0000000000000002</v>
      </c>
      <c r="J49" s="52">
        <f>SUM(J41:J48)</f>
        <v>236.57657599999999</v>
      </c>
      <c r="K49" s="68">
        <f t="shared" si="8"/>
        <v>0.62252097720546118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23" t="s">
        <v>90</v>
      </c>
      <c r="G50" s="123"/>
      <c r="H50" s="123"/>
      <c r="I50" s="123"/>
      <c r="J50" s="123"/>
      <c r="K50" s="123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531  proyectos presupuestados para el 2017, 111 no cuentan con ningún avance en ejecución del gasto, mientras que 68 (12.8% de proyectos) no superan el 50,0% de ejecución, 118 proyectos (22.2% del total) tienen un nivel de ejecución mayor al 50,0% pero no culminan al 100% y 234 proyectos por S/ 117.4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0"/>
    </row>
    <row r="55" spans="2:15" x14ac:dyDescent="0.25">
      <c r="B55" s="16"/>
      <c r="C55" s="74"/>
      <c r="D55" s="74"/>
      <c r="E55" s="119" t="s">
        <v>64</v>
      </c>
      <c r="F55" s="119"/>
      <c r="G55" s="119"/>
      <c r="H55" s="119"/>
      <c r="I55" s="119"/>
      <c r="J55" s="119"/>
      <c r="K55" s="119"/>
      <c r="L55" s="119"/>
      <c r="M55" s="74"/>
      <c r="N55" s="74"/>
      <c r="O55" s="20"/>
    </row>
    <row r="56" spans="2:15" x14ac:dyDescent="0.25">
      <c r="B56" s="16"/>
      <c r="C56" s="74"/>
      <c r="D56" s="74"/>
      <c r="E56" s="5"/>
      <c r="F56" s="120" t="s">
        <v>33</v>
      </c>
      <c r="G56" s="120"/>
      <c r="H56" s="120"/>
      <c r="I56" s="120"/>
      <c r="J56" s="120"/>
      <c r="K56" s="120"/>
      <c r="L56" s="5"/>
      <c r="M56" s="74"/>
      <c r="N56" s="74"/>
      <c r="O56" s="20"/>
    </row>
    <row r="57" spans="2:15" x14ac:dyDescent="0.25">
      <c r="B57" s="16"/>
      <c r="C57" s="74"/>
      <c r="D57" s="74"/>
      <c r="E57" s="74"/>
      <c r="F57" s="76" t="s">
        <v>25</v>
      </c>
      <c r="G57" s="65" t="s">
        <v>18</v>
      </c>
      <c r="H57" s="65" t="s">
        <v>20</v>
      </c>
      <c r="I57" s="65" t="s">
        <v>7</v>
      </c>
      <c r="J57" s="65" t="s">
        <v>24</v>
      </c>
      <c r="K57" s="65" t="s">
        <v>3</v>
      </c>
      <c r="L57" s="74"/>
      <c r="M57" s="74" t="s">
        <v>36</v>
      </c>
      <c r="N57" s="74"/>
      <c r="O57" s="20"/>
    </row>
    <row r="58" spans="2:15" x14ac:dyDescent="0.25">
      <c r="B58" s="16"/>
      <c r="C58" s="74"/>
      <c r="D58" s="74"/>
      <c r="E58" s="74"/>
      <c r="F58" s="77" t="s">
        <v>26</v>
      </c>
      <c r="G58" s="69">
        <f>+I58/H58</f>
        <v>0</v>
      </c>
      <c r="H58" s="61">
        <v>51.281781999999986</v>
      </c>
      <c r="I58" s="61">
        <v>0</v>
      </c>
      <c r="J58" s="98">
        <v>111</v>
      </c>
      <c r="K58" s="69">
        <f>+J58/J$62</f>
        <v>0.20903954802259886</v>
      </c>
      <c r="L58" s="74"/>
      <c r="M58" s="79">
        <f>SUM(J59:J61)</f>
        <v>420</v>
      </c>
      <c r="N58" s="74"/>
      <c r="O58" s="20"/>
    </row>
    <row r="59" spans="2:15" x14ac:dyDescent="0.25">
      <c r="B59" s="16"/>
      <c r="C59" s="74"/>
      <c r="D59" s="74"/>
      <c r="E59" s="74"/>
      <c r="F59" s="77" t="s">
        <v>27</v>
      </c>
      <c r="G59" s="69">
        <f t="shared" ref="G59:G62" si="9">+I59/H59</f>
        <v>0.18930273851939947</v>
      </c>
      <c r="H59" s="61">
        <v>85.120047000000028</v>
      </c>
      <c r="I59" s="61">
        <v>16.113457999999998</v>
      </c>
      <c r="J59" s="98">
        <v>68</v>
      </c>
      <c r="K59" s="69">
        <f t="shared" ref="K59:K61" si="10">+J59/J$62</f>
        <v>0.128060263653484</v>
      </c>
      <c r="L59" s="74"/>
      <c r="M59" s="74"/>
      <c r="N59" s="74"/>
      <c r="O59" s="20"/>
    </row>
    <row r="60" spans="2:15" x14ac:dyDescent="0.25">
      <c r="B60" s="16"/>
      <c r="C60" s="74"/>
      <c r="D60" s="74"/>
      <c r="E60" s="74"/>
      <c r="F60" s="77" t="s">
        <v>28</v>
      </c>
      <c r="G60" s="69">
        <f t="shared" si="9"/>
        <v>0.82042212260647307</v>
      </c>
      <c r="H60" s="61">
        <v>125.67869899999997</v>
      </c>
      <c r="I60" s="61">
        <v>103.109585</v>
      </c>
      <c r="J60" s="98">
        <v>118</v>
      </c>
      <c r="K60" s="69">
        <f t="shared" si="10"/>
        <v>0.22222222222222221</v>
      </c>
      <c r="L60" s="74"/>
      <c r="M60" s="74"/>
      <c r="N60" s="74"/>
      <c r="O60" s="20"/>
    </row>
    <row r="61" spans="2:15" x14ac:dyDescent="0.25">
      <c r="B61" s="16"/>
      <c r="C61" s="74"/>
      <c r="D61" s="74"/>
      <c r="E61" s="74"/>
      <c r="F61" s="77" t="s">
        <v>29</v>
      </c>
      <c r="G61" s="69">
        <f t="shared" si="9"/>
        <v>0.9949484421949969</v>
      </c>
      <c r="H61" s="61">
        <v>117.94935799999998</v>
      </c>
      <c r="I61" s="61">
        <v>117.35352999999996</v>
      </c>
      <c r="J61" s="98">
        <v>234</v>
      </c>
      <c r="K61" s="69">
        <f t="shared" si="10"/>
        <v>0.44067796610169491</v>
      </c>
      <c r="L61" s="74"/>
      <c r="M61" s="74"/>
      <c r="N61" s="74"/>
      <c r="O61" s="20"/>
    </row>
    <row r="62" spans="2:15" x14ac:dyDescent="0.25">
      <c r="B62" s="16"/>
      <c r="C62" s="19"/>
      <c r="D62" s="19"/>
      <c r="E62" s="19"/>
      <c r="F62" s="78" t="s">
        <v>0</v>
      </c>
      <c r="G62" s="68">
        <f t="shared" si="9"/>
        <v>0.62252096931134515</v>
      </c>
      <c r="H62" s="53">
        <f t="shared" ref="H62:J62" si="11">SUM(H58:H61)</f>
        <v>380.02988599999992</v>
      </c>
      <c r="I62" s="53">
        <f t="shared" si="11"/>
        <v>236.57657299999994</v>
      </c>
      <c r="J62" s="75">
        <f t="shared" si="11"/>
        <v>531</v>
      </c>
      <c r="K62" s="68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23" t="s">
        <v>90</v>
      </c>
      <c r="G63" s="123"/>
      <c r="H63" s="123"/>
      <c r="I63" s="123"/>
      <c r="J63" s="123"/>
      <c r="K63" s="123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17" t="s">
        <v>19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7"/>
    </row>
    <row r="70" spans="2:15" x14ac:dyDescent="0.25">
      <c r="B70" s="16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87.1%, mientras que para los proyectos del tipo social se registra un avance del 59.8% a dos meses de culminar el año 2017. Cabe resaltar que estos dos tipos de proyectos absorben el 93.2%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4"/>
      <c r="D73" s="74"/>
      <c r="E73" s="5"/>
      <c r="F73" s="5"/>
      <c r="G73" s="5"/>
      <c r="H73" s="5"/>
      <c r="I73" s="5"/>
      <c r="J73" s="5"/>
      <c r="K73" s="5"/>
      <c r="L73" s="5"/>
      <c r="M73" s="74"/>
      <c r="N73" s="74"/>
      <c r="O73" s="20"/>
    </row>
    <row r="74" spans="2:15" x14ac:dyDescent="0.25">
      <c r="B74" s="16"/>
      <c r="C74" s="74"/>
      <c r="D74" s="74"/>
      <c r="E74" s="132" t="s">
        <v>58</v>
      </c>
      <c r="F74" s="132"/>
      <c r="G74" s="132"/>
      <c r="H74" s="132"/>
      <c r="I74" s="132"/>
      <c r="J74" s="132"/>
      <c r="K74" s="132"/>
      <c r="L74" s="132"/>
      <c r="M74" s="74"/>
      <c r="N74" s="74"/>
      <c r="O74" s="20"/>
    </row>
    <row r="75" spans="2:15" x14ac:dyDescent="0.25">
      <c r="B75" s="16"/>
      <c r="C75" s="74"/>
      <c r="D75" s="74"/>
      <c r="E75" s="5"/>
      <c r="F75" s="120" t="s">
        <v>1</v>
      </c>
      <c r="G75" s="120"/>
      <c r="H75" s="120"/>
      <c r="I75" s="120"/>
      <c r="J75" s="120"/>
      <c r="K75" s="120"/>
      <c r="L75" s="5"/>
      <c r="M75" s="74"/>
      <c r="N75" s="74"/>
      <c r="O75" s="20"/>
    </row>
    <row r="76" spans="2:15" x14ac:dyDescent="0.25">
      <c r="B76" s="16"/>
      <c r="C76" s="74"/>
      <c r="D76" s="74"/>
      <c r="E76" s="5"/>
      <c r="F76" s="124" t="s">
        <v>32</v>
      </c>
      <c r="G76" s="124"/>
      <c r="H76" s="65" t="s">
        <v>6</v>
      </c>
      <c r="I76" s="65" t="s">
        <v>16</v>
      </c>
      <c r="J76" s="65" t="s">
        <v>17</v>
      </c>
      <c r="K76" s="65" t="s">
        <v>18</v>
      </c>
      <c r="L76" s="5"/>
      <c r="M76" s="74"/>
      <c r="N76" s="74"/>
      <c r="O76" s="20"/>
    </row>
    <row r="77" spans="2:15" x14ac:dyDescent="0.25">
      <c r="B77" s="16"/>
      <c r="C77" s="74"/>
      <c r="D77" s="74"/>
      <c r="E77" s="5"/>
      <c r="F77" s="66" t="s">
        <v>13</v>
      </c>
      <c r="G77" s="49"/>
      <c r="H77" s="62">
        <v>69.151511000000013</v>
      </c>
      <c r="I77" s="69">
        <f>+H77/$H$81</f>
        <v>0.53492768210379571</v>
      </c>
      <c r="J77" s="63">
        <v>60.198879000000005</v>
      </c>
      <c r="K77" s="69">
        <f>+J77/H77</f>
        <v>0.87053598872192384</v>
      </c>
      <c r="L77" s="5"/>
      <c r="M77" s="74"/>
      <c r="N77" s="74"/>
      <c r="O77" s="20"/>
    </row>
    <row r="78" spans="2:15" x14ac:dyDescent="0.25">
      <c r="B78" s="16"/>
      <c r="C78" s="74"/>
      <c r="D78" s="74"/>
      <c r="E78" s="5"/>
      <c r="F78" s="66" t="s">
        <v>14</v>
      </c>
      <c r="G78" s="49"/>
      <c r="H78" s="63">
        <v>51.358401999999998</v>
      </c>
      <c r="I78" s="69">
        <f>+H78/$H$81</f>
        <v>0.39728750017356723</v>
      </c>
      <c r="J78" s="63">
        <v>30.718789999999998</v>
      </c>
      <c r="K78" s="69">
        <f t="shared" ref="K78:K81" si="12">+J78/H78</f>
        <v>0.59812589184531095</v>
      </c>
      <c r="L78" s="5"/>
      <c r="M78" s="74"/>
      <c r="N78" s="74"/>
      <c r="O78" s="20"/>
    </row>
    <row r="79" spans="2:15" x14ac:dyDescent="0.25">
      <c r="B79" s="16"/>
      <c r="C79" s="74"/>
      <c r="D79" s="74"/>
      <c r="E79" s="5"/>
      <c r="F79" s="66" t="s">
        <v>23</v>
      </c>
      <c r="G79" s="49"/>
      <c r="H79" s="63">
        <v>8.5149310000000007</v>
      </c>
      <c r="I79" s="69">
        <f>+H79/$H$81</f>
        <v>6.5868008337572753E-2</v>
      </c>
      <c r="J79" s="63">
        <v>6.797521999999999</v>
      </c>
      <c r="K79" s="69">
        <f t="shared" si="12"/>
        <v>0.7983061753524483</v>
      </c>
      <c r="L79" s="5"/>
      <c r="M79" s="74"/>
      <c r="N79" s="74"/>
      <c r="O79" s="20"/>
    </row>
    <row r="80" spans="2:15" x14ac:dyDescent="0.25">
      <c r="B80" s="16"/>
      <c r="C80" s="74"/>
      <c r="D80" s="74"/>
      <c r="E80" s="5"/>
      <c r="F80" s="66" t="s">
        <v>15</v>
      </c>
      <c r="G80" s="49"/>
      <c r="H80" s="63">
        <v>0.24779099999999998</v>
      </c>
      <c r="I80" s="69">
        <f>+H80/$H$81</f>
        <v>1.9168093850643639E-3</v>
      </c>
      <c r="J80" s="63">
        <v>2.0650999999999999E-2</v>
      </c>
      <c r="K80" s="69">
        <f t="shared" si="12"/>
        <v>8.3340395736729744E-2</v>
      </c>
      <c r="L80" s="5"/>
      <c r="M80" s="74"/>
      <c r="N80" s="74"/>
      <c r="O80" s="20"/>
    </row>
    <row r="81" spans="2:15" x14ac:dyDescent="0.25">
      <c r="B81" s="16"/>
      <c r="C81" s="74"/>
      <c r="D81" s="74"/>
      <c r="E81" s="5"/>
      <c r="F81" s="67" t="s">
        <v>0</v>
      </c>
      <c r="G81" s="51"/>
      <c r="H81" s="64">
        <f>SUM(H77:H80)</f>
        <v>129.27263500000001</v>
      </c>
      <c r="I81" s="68">
        <f>+H81/$H$81</f>
        <v>1</v>
      </c>
      <c r="J81" s="64">
        <f>SUM(J77:J80)</f>
        <v>97.735842000000005</v>
      </c>
      <c r="K81" s="68">
        <f t="shared" si="12"/>
        <v>0.75604432446201786</v>
      </c>
      <c r="L81" s="5"/>
      <c r="M81" s="74"/>
      <c r="N81" s="74"/>
      <c r="O81" s="20"/>
    </row>
    <row r="82" spans="2:15" x14ac:dyDescent="0.25">
      <c r="B82" s="16"/>
      <c r="C82" s="74"/>
      <c r="D82" s="3"/>
      <c r="E82" s="5"/>
      <c r="F82" s="123" t="s">
        <v>90</v>
      </c>
      <c r="G82" s="123"/>
      <c r="H82" s="123"/>
      <c r="I82" s="123"/>
      <c r="J82" s="123"/>
      <c r="K82" s="123"/>
      <c r="L82" s="5"/>
      <c r="M82" s="3"/>
      <c r="N82" s="74"/>
      <c r="O82" s="20"/>
    </row>
    <row r="83" spans="2:15" x14ac:dyDescent="0.25">
      <c r="B83" s="16"/>
      <c r="C83" s="74"/>
      <c r="D83" s="74"/>
      <c r="E83" s="5"/>
      <c r="F83" s="5"/>
      <c r="G83" s="5"/>
      <c r="H83" s="5"/>
      <c r="I83" s="5"/>
      <c r="J83" s="5"/>
      <c r="K83" s="5"/>
      <c r="L83" s="5"/>
      <c r="M83" s="74"/>
      <c r="N83" s="74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99.7%, del mismo modo para proyectos EDUCACION se tiene un nivel de avance de 68.0%. Cabe destacar que solo estos dos sectores concentran el 63.2%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4"/>
      <c r="D86" s="5"/>
      <c r="E86" s="5"/>
      <c r="F86" s="5"/>
      <c r="G86" s="5"/>
      <c r="H86" s="74"/>
      <c r="I86" s="74"/>
      <c r="J86" s="74"/>
      <c r="K86" s="74"/>
      <c r="L86" s="74"/>
      <c r="M86" s="74"/>
      <c r="N86" s="74"/>
      <c r="O86" s="20"/>
    </row>
    <row r="87" spans="2:15" x14ac:dyDescent="0.25">
      <c r="B87" s="16"/>
      <c r="C87" s="74"/>
      <c r="D87" s="5"/>
      <c r="E87" s="119" t="s">
        <v>61</v>
      </c>
      <c r="F87" s="119"/>
      <c r="G87" s="119"/>
      <c r="H87" s="119"/>
      <c r="I87" s="119"/>
      <c r="J87" s="119"/>
      <c r="K87" s="119"/>
      <c r="L87" s="119"/>
      <c r="M87" s="74"/>
      <c r="N87" s="74"/>
      <c r="O87" s="20"/>
    </row>
    <row r="88" spans="2:15" x14ac:dyDescent="0.25">
      <c r="B88" s="16"/>
      <c r="C88" s="74"/>
      <c r="D88" s="5"/>
      <c r="E88" s="5"/>
      <c r="F88" s="120" t="s">
        <v>1</v>
      </c>
      <c r="G88" s="120"/>
      <c r="H88" s="120"/>
      <c r="I88" s="120"/>
      <c r="J88" s="120"/>
      <c r="K88" s="120"/>
      <c r="L88" s="5"/>
      <c r="M88" s="74"/>
      <c r="N88" s="74"/>
      <c r="O88" s="20"/>
    </row>
    <row r="89" spans="2:15" x14ac:dyDescent="0.25">
      <c r="B89" s="16"/>
      <c r="C89" s="74"/>
      <c r="D89" s="5"/>
      <c r="E89" s="74"/>
      <c r="F89" s="121" t="s">
        <v>22</v>
      </c>
      <c r="G89" s="122"/>
      <c r="H89" s="71" t="s">
        <v>20</v>
      </c>
      <c r="I89" s="71" t="s">
        <v>3</v>
      </c>
      <c r="J89" s="65" t="s">
        <v>21</v>
      </c>
      <c r="K89" s="65" t="s">
        <v>18</v>
      </c>
      <c r="L89" s="5"/>
      <c r="M89" s="74"/>
      <c r="N89" s="74"/>
      <c r="O89" s="20"/>
    </row>
    <row r="90" spans="2:15" x14ac:dyDescent="0.25">
      <c r="B90" s="16"/>
      <c r="C90" s="74"/>
      <c r="D90" s="5"/>
      <c r="E90" s="74"/>
      <c r="F90" s="66" t="s">
        <v>50</v>
      </c>
      <c r="G90" s="72"/>
      <c r="H90" s="63">
        <v>38.682275000000004</v>
      </c>
      <c r="I90" s="69">
        <f t="shared" ref="I90:I97" si="13">+H90/$H$98</f>
        <v>0.29923018897232195</v>
      </c>
      <c r="J90" s="63">
        <v>38.561692999999998</v>
      </c>
      <c r="K90" s="69">
        <f>+J90/H90</f>
        <v>0.99688275831760143</v>
      </c>
      <c r="L90" s="5"/>
      <c r="M90" s="74"/>
      <c r="N90" s="74"/>
      <c r="O90" s="20"/>
    </row>
    <row r="91" spans="2:15" x14ac:dyDescent="0.25">
      <c r="B91" s="16"/>
      <c r="C91" s="74"/>
      <c r="D91" s="5"/>
      <c r="E91" s="74"/>
      <c r="F91" s="66" t="s">
        <v>52</v>
      </c>
      <c r="G91" s="72"/>
      <c r="H91" s="63">
        <v>43.013525000000001</v>
      </c>
      <c r="I91" s="69">
        <f t="shared" si="13"/>
        <v>0.33273495972291428</v>
      </c>
      <c r="J91" s="63">
        <v>29.235688</v>
      </c>
      <c r="K91" s="69">
        <f t="shared" ref="K91:K98" si="14">+J91/H91</f>
        <v>0.67968593599338811</v>
      </c>
      <c r="L91" s="5"/>
      <c r="M91" s="74"/>
      <c r="N91" s="74"/>
      <c r="O91" s="20"/>
    </row>
    <row r="92" spans="2:15" x14ac:dyDescent="0.25">
      <c r="B92" s="16"/>
      <c r="C92" s="74"/>
      <c r="D92" s="5"/>
      <c r="E92" s="74"/>
      <c r="F92" s="66" t="s">
        <v>53</v>
      </c>
      <c r="G92" s="72"/>
      <c r="H92" s="63">
        <v>15.672945</v>
      </c>
      <c r="I92" s="69">
        <f t="shared" si="13"/>
        <v>0.12123946417584819</v>
      </c>
      <c r="J92" s="63">
        <v>15.474551999999999</v>
      </c>
      <c r="K92" s="69">
        <f t="shared" si="14"/>
        <v>0.98734168977176906</v>
      </c>
      <c r="L92" s="5"/>
      <c r="M92" s="74"/>
      <c r="N92" s="74"/>
      <c r="O92" s="20"/>
    </row>
    <row r="93" spans="2:15" x14ac:dyDescent="0.25">
      <c r="B93" s="16"/>
      <c r="C93" s="74"/>
      <c r="D93" s="5"/>
      <c r="E93" s="74"/>
      <c r="F93" s="66" t="s">
        <v>74</v>
      </c>
      <c r="G93" s="72"/>
      <c r="H93" s="63">
        <v>5.679068</v>
      </c>
      <c r="I93" s="69">
        <f t="shared" si="13"/>
        <v>4.3930937123699845E-2</v>
      </c>
      <c r="J93" s="63">
        <v>4.3434869999999997</v>
      </c>
      <c r="K93" s="69">
        <f t="shared" si="14"/>
        <v>0.76482391124740889</v>
      </c>
      <c r="L93" s="5"/>
      <c r="M93" s="74"/>
      <c r="N93" s="74"/>
      <c r="O93" s="20"/>
    </row>
    <row r="94" spans="2:15" x14ac:dyDescent="0.25">
      <c r="B94" s="16"/>
      <c r="C94" s="74"/>
      <c r="D94" s="5"/>
      <c r="E94" s="74"/>
      <c r="F94" s="66" t="s">
        <v>77</v>
      </c>
      <c r="G94" s="72"/>
      <c r="H94" s="63">
        <v>12.214600000000001</v>
      </c>
      <c r="I94" s="69">
        <f t="shared" si="13"/>
        <v>9.4487127921543484E-2</v>
      </c>
      <c r="J94" s="63">
        <v>4.0264989999999994</v>
      </c>
      <c r="K94" s="69">
        <f t="shared" si="14"/>
        <v>0.32964640675912427</v>
      </c>
      <c r="L94" s="5"/>
      <c r="M94" s="74"/>
      <c r="N94" s="74"/>
      <c r="O94" s="20"/>
    </row>
    <row r="95" spans="2:15" x14ac:dyDescent="0.25">
      <c r="B95" s="16"/>
      <c r="C95" s="74"/>
      <c r="D95" s="5"/>
      <c r="E95" s="74"/>
      <c r="F95" s="66" t="s">
        <v>60</v>
      </c>
      <c r="G95" s="72"/>
      <c r="H95" s="63">
        <v>2.8358629999999998</v>
      </c>
      <c r="I95" s="69">
        <f t="shared" si="13"/>
        <v>2.1937071213872911E-2</v>
      </c>
      <c r="J95" s="63">
        <v>2.4540349999999997</v>
      </c>
      <c r="K95" s="69">
        <f t="shared" si="14"/>
        <v>0.86535738856214139</v>
      </c>
      <c r="L95" s="5"/>
      <c r="M95" s="74"/>
      <c r="N95" s="74"/>
      <c r="O95" s="20"/>
    </row>
    <row r="96" spans="2:15" x14ac:dyDescent="0.25">
      <c r="B96" s="16"/>
      <c r="C96" s="74"/>
      <c r="D96" s="5"/>
      <c r="E96" s="74"/>
      <c r="F96" s="66" t="s">
        <v>75</v>
      </c>
      <c r="G96" s="72"/>
      <c r="H96" s="63">
        <v>1.9070150000000001</v>
      </c>
      <c r="I96" s="69">
        <f t="shared" si="13"/>
        <v>1.4751884650606836E-2</v>
      </c>
      <c r="J96" s="63">
        <v>1.7841610000000001</v>
      </c>
      <c r="K96" s="69">
        <f t="shared" si="14"/>
        <v>0.9355778533467225</v>
      </c>
      <c r="L96" s="5"/>
      <c r="M96" s="74"/>
      <c r="N96" s="74"/>
      <c r="O96" s="20"/>
    </row>
    <row r="97" spans="2:15" x14ac:dyDescent="0.25">
      <c r="B97" s="16"/>
      <c r="C97" s="74"/>
      <c r="D97" s="5"/>
      <c r="E97" s="74"/>
      <c r="F97" s="66" t="s">
        <v>55</v>
      </c>
      <c r="G97" s="72"/>
      <c r="H97" s="63">
        <v>9.2673439999999978</v>
      </c>
      <c r="I97" s="69">
        <f t="shared" si="13"/>
        <v>7.1688366219192459E-2</v>
      </c>
      <c r="J97" s="63">
        <v>1.8557270000000001</v>
      </c>
      <c r="K97" s="69">
        <f t="shared" si="14"/>
        <v>0.20024367283657546</v>
      </c>
      <c r="L97" s="5"/>
      <c r="M97" s="74"/>
      <c r="N97" s="74"/>
      <c r="O97" s="20"/>
    </row>
    <row r="98" spans="2:15" x14ac:dyDescent="0.25">
      <c r="B98" s="16"/>
      <c r="C98" s="74"/>
      <c r="D98" s="5"/>
      <c r="E98" s="74"/>
      <c r="F98" s="67" t="s">
        <v>0</v>
      </c>
      <c r="G98" s="73"/>
      <c r="H98" s="64">
        <f>SUM(H90:H97)</f>
        <v>129.27263500000001</v>
      </c>
      <c r="I98" s="68">
        <f>SUM(I90:I97)</f>
        <v>1</v>
      </c>
      <c r="J98" s="64">
        <f>SUM(J90:J97)</f>
        <v>97.735842000000005</v>
      </c>
      <c r="K98" s="68">
        <f t="shared" si="14"/>
        <v>0.75604432446201786</v>
      </c>
      <c r="L98" s="5"/>
      <c r="M98" s="74"/>
      <c r="N98" s="74"/>
      <c r="O98" s="20"/>
    </row>
    <row r="99" spans="2:15" x14ac:dyDescent="0.25">
      <c r="B99" s="16"/>
      <c r="C99" s="74"/>
      <c r="D99" s="3"/>
      <c r="E99" s="5"/>
      <c r="F99" s="123" t="s">
        <v>90</v>
      </c>
      <c r="G99" s="123"/>
      <c r="H99" s="123"/>
      <c r="I99" s="123"/>
      <c r="J99" s="123"/>
      <c r="K99" s="123"/>
      <c r="L99" s="5"/>
      <c r="M99" s="3"/>
      <c r="N99" s="74"/>
      <c r="O99" s="20"/>
    </row>
    <row r="100" spans="2:15" x14ac:dyDescent="0.25">
      <c r="B100" s="16"/>
      <c r="C100" s="74"/>
      <c r="D100" s="5"/>
      <c r="E100" s="5"/>
      <c r="F100" s="92"/>
      <c r="G100" s="92"/>
      <c r="H100" s="5"/>
      <c r="I100" s="5"/>
      <c r="J100" s="5"/>
      <c r="K100" s="5"/>
      <c r="L100" s="5"/>
      <c r="M100" s="74"/>
      <c r="N100" s="74"/>
      <c r="O100" s="20"/>
    </row>
    <row r="101" spans="2:15" ht="15" customHeight="1" x14ac:dyDescent="0.25">
      <c r="B101" s="16"/>
      <c r="C101" s="118" t="str">
        <f>+CONCATENATE("Al al cierre del 2017,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al cierre del 2017,  los 60  proyectos presupuestados para el 2017, 21 no cuentan con ningún avance en ejecución del gasto, mientras que 12 (20.0% de proyectos) no superan el 50,0% de ejecución, 11 proyectos (18.3% del total) tienen un nivel de ejecución mayor al 50,0% pero no culminan al 100% y 16 proyectos por S/ 69.5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0"/>
    </row>
    <row r="104" spans="2:15" x14ac:dyDescent="0.25">
      <c r="B104" s="16"/>
      <c r="C104" s="74"/>
      <c r="D104" s="74"/>
      <c r="E104" s="119" t="s">
        <v>65</v>
      </c>
      <c r="F104" s="119"/>
      <c r="G104" s="119"/>
      <c r="H104" s="119"/>
      <c r="I104" s="119"/>
      <c r="J104" s="119"/>
      <c r="K104" s="119"/>
      <c r="L104" s="119"/>
      <c r="M104" s="74"/>
      <c r="N104" s="74"/>
      <c r="O104" s="20"/>
    </row>
    <row r="105" spans="2:15" x14ac:dyDescent="0.25">
      <c r="B105" s="16"/>
      <c r="C105" s="74"/>
      <c r="D105" s="74"/>
      <c r="E105" s="5"/>
      <c r="F105" s="120" t="s">
        <v>33</v>
      </c>
      <c r="G105" s="120"/>
      <c r="H105" s="120"/>
      <c r="I105" s="120"/>
      <c r="J105" s="120"/>
      <c r="K105" s="120"/>
      <c r="L105" s="5"/>
      <c r="M105" s="74"/>
      <c r="N105" s="74"/>
      <c r="O105" s="20"/>
    </row>
    <row r="106" spans="2:15" x14ac:dyDescent="0.25">
      <c r="B106" s="16"/>
      <c r="C106" s="74"/>
      <c r="D106" s="74"/>
      <c r="E106" s="74"/>
      <c r="F106" s="76" t="s">
        <v>25</v>
      </c>
      <c r="G106" s="65" t="s">
        <v>18</v>
      </c>
      <c r="H106" s="65" t="s">
        <v>20</v>
      </c>
      <c r="I106" s="65" t="s">
        <v>7</v>
      </c>
      <c r="J106" s="65" t="s">
        <v>24</v>
      </c>
      <c r="K106" s="65" t="s">
        <v>3</v>
      </c>
      <c r="L106" s="74"/>
      <c r="M106" s="74"/>
      <c r="N106" s="74"/>
      <c r="O106" s="20"/>
    </row>
    <row r="107" spans="2:15" x14ac:dyDescent="0.25">
      <c r="B107" s="16"/>
      <c r="C107" s="74"/>
      <c r="D107" s="74"/>
      <c r="E107" s="74"/>
      <c r="F107" s="77" t="s">
        <v>26</v>
      </c>
      <c r="G107" s="69">
        <f>+I107/H107</f>
        <v>0</v>
      </c>
      <c r="H107" s="63">
        <v>10.489220000000001</v>
      </c>
      <c r="I107" s="63">
        <v>0</v>
      </c>
      <c r="J107" s="77">
        <v>21</v>
      </c>
      <c r="K107" s="69">
        <f>+J107/$J$111</f>
        <v>0.35</v>
      </c>
      <c r="L107" s="74"/>
      <c r="M107" s="74"/>
      <c r="N107" s="74"/>
      <c r="O107" s="20"/>
    </row>
    <row r="108" spans="2:15" x14ac:dyDescent="0.25">
      <c r="B108" s="16"/>
      <c r="C108" s="74"/>
      <c r="D108" s="74"/>
      <c r="E108" s="74"/>
      <c r="F108" s="77" t="s">
        <v>27</v>
      </c>
      <c r="G108" s="69">
        <f t="shared" ref="G108:G111" si="15">+I108/H108</f>
        <v>0.27760492214388244</v>
      </c>
      <c r="H108" s="63">
        <v>22.931145999999998</v>
      </c>
      <c r="I108" s="63">
        <v>6.3657990000000009</v>
      </c>
      <c r="J108" s="77">
        <v>12</v>
      </c>
      <c r="K108" s="69">
        <f>+J108/$J$111</f>
        <v>0.2</v>
      </c>
      <c r="L108" s="74"/>
      <c r="M108" s="74"/>
      <c r="N108" s="74"/>
      <c r="O108" s="20"/>
    </row>
    <row r="109" spans="2:15" x14ac:dyDescent="0.25">
      <c r="B109" s="16"/>
      <c r="C109" s="74"/>
      <c r="D109" s="74"/>
      <c r="E109" s="74"/>
      <c r="F109" s="77" t="s">
        <v>28</v>
      </c>
      <c r="G109" s="69">
        <f t="shared" si="15"/>
        <v>0.83999273697960308</v>
      </c>
      <c r="H109" s="63">
        <v>25.994694999999997</v>
      </c>
      <c r="I109" s="63">
        <v>21.835355</v>
      </c>
      <c r="J109" s="77">
        <v>11</v>
      </c>
      <c r="K109" s="69">
        <f>+J109/$J$111</f>
        <v>0.18333333333333332</v>
      </c>
      <c r="L109" s="74"/>
      <c r="M109" s="74"/>
      <c r="N109" s="74"/>
      <c r="O109" s="20"/>
    </row>
    <row r="110" spans="2:15" x14ac:dyDescent="0.25">
      <c r="B110" s="16"/>
      <c r="C110" s="74"/>
      <c r="D110" s="74"/>
      <c r="E110" s="74"/>
      <c r="F110" s="77" t="s">
        <v>29</v>
      </c>
      <c r="G110" s="69">
        <f t="shared" si="15"/>
        <v>0.99537792423195237</v>
      </c>
      <c r="H110" s="63">
        <v>69.857574</v>
      </c>
      <c r="I110" s="63">
        <v>69.534687000000005</v>
      </c>
      <c r="J110" s="77">
        <v>16</v>
      </c>
      <c r="K110" s="69">
        <f>+J110/$J$111</f>
        <v>0.26666666666666666</v>
      </c>
      <c r="L110" s="74"/>
      <c r="M110" s="74"/>
      <c r="N110" s="74"/>
      <c r="O110" s="20"/>
    </row>
    <row r="111" spans="2:15" x14ac:dyDescent="0.25">
      <c r="B111" s="16"/>
      <c r="C111" s="74"/>
      <c r="D111" s="74"/>
      <c r="E111" s="74"/>
      <c r="F111" s="78" t="s">
        <v>0</v>
      </c>
      <c r="G111" s="68">
        <f t="shared" si="15"/>
        <v>0.7560443167264288</v>
      </c>
      <c r="H111" s="64">
        <f t="shared" ref="H111:J111" si="16">SUM(H107:H110)</f>
        <v>129.27263499999998</v>
      </c>
      <c r="I111" s="64">
        <f t="shared" si="16"/>
        <v>97.735841000000008</v>
      </c>
      <c r="J111" s="78">
        <f t="shared" si="16"/>
        <v>60</v>
      </c>
      <c r="K111" s="68">
        <f>+J111/$J$111</f>
        <v>1</v>
      </c>
      <c r="L111" s="74"/>
      <c r="M111" s="74"/>
      <c r="N111" s="74"/>
      <c r="O111" s="20"/>
    </row>
    <row r="112" spans="2:15" x14ac:dyDescent="0.25">
      <c r="B112" s="16"/>
      <c r="C112" s="19"/>
      <c r="E112" s="11"/>
      <c r="F112" s="123" t="s">
        <v>90</v>
      </c>
      <c r="G112" s="123"/>
      <c r="H112" s="123"/>
      <c r="I112" s="123"/>
      <c r="J112" s="123"/>
      <c r="K112" s="123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17" t="s">
        <v>30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7"/>
    </row>
    <row r="119" spans="2:15" x14ac:dyDescent="0.25">
      <c r="B119" s="16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66.3%, mientras que para los proyectos del tipo social se registra un avance del 72.7% a dos meses de culminar el año 2017. Cabe resaltar que estos dos tipos de proyectos absorben el 73.1%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4"/>
      <c r="D122" s="74"/>
      <c r="E122" s="5"/>
      <c r="F122" s="5"/>
      <c r="G122" s="5"/>
      <c r="H122" s="5"/>
      <c r="I122" s="5"/>
      <c r="J122" s="5"/>
      <c r="K122" s="5"/>
      <c r="L122" s="5"/>
      <c r="M122" s="74"/>
      <c r="N122" s="74"/>
      <c r="O122" s="20"/>
    </row>
    <row r="123" spans="2:15" x14ac:dyDescent="0.25">
      <c r="B123" s="16"/>
      <c r="C123" s="74"/>
      <c r="D123" s="74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4"/>
      <c r="N123" s="74"/>
      <c r="O123" s="20"/>
    </row>
    <row r="124" spans="2:15" x14ac:dyDescent="0.25">
      <c r="B124" s="16"/>
      <c r="C124" s="74"/>
      <c r="D124" s="74"/>
      <c r="E124" s="5"/>
      <c r="F124" s="120" t="s">
        <v>1</v>
      </c>
      <c r="G124" s="120"/>
      <c r="H124" s="120"/>
      <c r="I124" s="120"/>
      <c r="J124" s="120"/>
      <c r="K124" s="120"/>
      <c r="L124" s="5"/>
      <c r="M124" s="74"/>
      <c r="N124" s="74"/>
      <c r="O124" s="20"/>
    </row>
    <row r="125" spans="2:15" x14ac:dyDescent="0.25">
      <c r="B125" s="16"/>
      <c r="C125" s="74"/>
      <c r="D125" s="74"/>
      <c r="E125" s="5"/>
      <c r="F125" s="124" t="s">
        <v>32</v>
      </c>
      <c r="G125" s="124"/>
      <c r="H125" s="65" t="s">
        <v>6</v>
      </c>
      <c r="I125" s="65" t="s">
        <v>16</v>
      </c>
      <c r="J125" s="65" t="s">
        <v>17</v>
      </c>
      <c r="K125" s="65" t="s">
        <v>18</v>
      </c>
      <c r="L125" s="5"/>
      <c r="M125" s="74"/>
      <c r="N125" s="74"/>
      <c r="O125" s="20"/>
    </row>
    <row r="126" spans="2:15" ht="15" customHeight="1" x14ac:dyDescent="0.25">
      <c r="B126" s="16"/>
      <c r="C126" s="74"/>
      <c r="D126" s="74"/>
      <c r="E126" s="5"/>
      <c r="F126" s="66" t="s">
        <v>13</v>
      </c>
      <c r="G126" s="49"/>
      <c r="H126" s="62">
        <v>26.259598000000004</v>
      </c>
      <c r="I126" s="69">
        <f>+H126/H$130</f>
        <v>0.29896752614201372</v>
      </c>
      <c r="J126" s="63">
        <v>17.421027999999996</v>
      </c>
      <c r="K126" s="69">
        <f>+J126/H126</f>
        <v>0.66341563949303384</v>
      </c>
      <c r="L126" s="5"/>
      <c r="M126" s="74"/>
      <c r="N126" s="74"/>
      <c r="O126" s="20"/>
    </row>
    <row r="127" spans="2:15" x14ac:dyDescent="0.25">
      <c r="B127" s="16"/>
      <c r="C127" s="74"/>
      <c r="D127" s="74"/>
      <c r="E127" s="5"/>
      <c r="F127" s="66" t="s">
        <v>14</v>
      </c>
      <c r="G127" s="49"/>
      <c r="H127" s="63">
        <v>37.98207</v>
      </c>
      <c r="I127" s="69">
        <f t="shared" ref="I127:I129" si="17">+H127/H$130</f>
        <v>0.43242876397623425</v>
      </c>
      <c r="J127" s="63">
        <v>27.614657999999995</v>
      </c>
      <c r="K127" s="69">
        <f t="shared" ref="K127:K130" si="18">+J127/H127</f>
        <v>0.72704457655941335</v>
      </c>
      <c r="L127" s="5"/>
      <c r="M127" s="74"/>
      <c r="N127" s="74"/>
      <c r="O127" s="20"/>
    </row>
    <row r="128" spans="2:15" x14ac:dyDescent="0.25">
      <c r="B128" s="16"/>
      <c r="C128" s="74"/>
      <c r="D128" s="74"/>
      <c r="E128" s="5"/>
      <c r="F128" s="66" t="s">
        <v>23</v>
      </c>
      <c r="G128" s="49"/>
      <c r="H128" s="63">
        <v>10.4505</v>
      </c>
      <c r="I128" s="69">
        <f t="shared" si="17"/>
        <v>0.11897973959643685</v>
      </c>
      <c r="J128" s="63">
        <v>9.7862489999999998</v>
      </c>
      <c r="K128" s="69">
        <f t="shared" si="18"/>
        <v>0.9364383522319506</v>
      </c>
      <c r="L128" s="5"/>
      <c r="M128" s="74"/>
      <c r="N128" s="74"/>
      <c r="O128" s="20"/>
    </row>
    <row r="129" spans="2:15" x14ac:dyDescent="0.25">
      <c r="B129" s="16"/>
      <c r="C129" s="74"/>
      <c r="D129" s="74"/>
      <c r="E129" s="5"/>
      <c r="F129" s="66" t="s">
        <v>15</v>
      </c>
      <c r="G129" s="49"/>
      <c r="H129" s="63">
        <v>13.142113999999999</v>
      </c>
      <c r="I129" s="69">
        <f t="shared" si="17"/>
        <v>0.14962397028531524</v>
      </c>
      <c r="J129" s="63">
        <v>7.4731260000000006</v>
      </c>
      <c r="K129" s="69">
        <f t="shared" si="18"/>
        <v>0.56863956590241116</v>
      </c>
      <c r="L129" s="5"/>
      <c r="M129" s="74"/>
      <c r="N129" s="74"/>
      <c r="O129" s="20"/>
    </row>
    <row r="130" spans="2:15" x14ac:dyDescent="0.25">
      <c r="B130" s="16"/>
      <c r="C130" s="74"/>
      <c r="D130" s="74"/>
      <c r="E130" s="5"/>
      <c r="F130" s="67" t="s">
        <v>0</v>
      </c>
      <c r="G130" s="51"/>
      <c r="H130" s="52">
        <f>SUM(H126:H129)</f>
        <v>87.834282000000002</v>
      </c>
      <c r="I130" s="68">
        <f>SUM(I126:I129)</f>
        <v>1</v>
      </c>
      <c r="J130" s="64">
        <f>SUM(J126:J129)</f>
        <v>62.29506099999999</v>
      </c>
      <c r="K130" s="68">
        <f t="shared" si="18"/>
        <v>0.70923402094867682</v>
      </c>
      <c r="L130" s="5"/>
      <c r="M130" s="74"/>
      <c r="N130" s="74"/>
      <c r="O130" s="20"/>
    </row>
    <row r="131" spans="2:15" x14ac:dyDescent="0.25">
      <c r="B131" s="16"/>
      <c r="C131" s="74"/>
      <c r="D131" s="3"/>
      <c r="E131" s="5"/>
      <c r="F131" s="123" t="s">
        <v>90</v>
      </c>
      <c r="G131" s="123"/>
      <c r="H131" s="123"/>
      <c r="I131" s="123"/>
      <c r="J131" s="123"/>
      <c r="K131" s="123"/>
      <c r="L131" s="5"/>
      <c r="M131" s="3"/>
      <c r="N131" s="74"/>
      <c r="O131" s="20"/>
    </row>
    <row r="132" spans="2:15" x14ac:dyDescent="0.25">
      <c r="B132" s="16"/>
      <c r="C132" s="74"/>
      <c r="D132" s="74"/>
      <c r="E132" s="5"/>
      <c r="F132" s="5"/>
      <c r="G132" s="5"/>
      <c r="H132" s="5"/>
      <c r="I132" s="5"/>
      <c r="J132" s="5"/>
      <c r="K132" s="5"/>
      <c r="L132" s="5"/>
      <c r="M132" s="74"/>
      <c r="N132" s="74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74.6%, del mismo modo para proyectos TRANSPORTE se tiene un nivel de avance de 79.6%. Cabe destacar que solo estos dos sectores concentran el 50.7%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4"/>
      <c r="D135" s="5"/>
      <c r="E135" s="5"/>
      <c r="F135" s="5"/>
      <c r="G135" s="5"/>
      <c r="H135" s="74"/>
      <c r="I135" s="74"/>
      <c r="J135" s="74"/>
      <c r="K135" s="74"/>
      <c r="L135" s="74"/>
      <c r="M135" s="74"/>
      <c r="N135" s="74"/>
      <c r="O135" s="20"/>
    </row>
    <row r="136" spans="2:15" x14ac:dyDescent="0.25">
      <c r="B136" s="16"/>
      <c r="C136" s="74"/>
      <c r="D136" s="5"/>
      <c r="E136" s="119" t="s">
        <v>61</v>
      </c>
      <c r="F136" s="119"/>
      <c r="G136" s="119"/>
      <c r="H136" s="119"/>
      <c r="I136" s="119"/>
      <c r="J136" s="119"/>
      <c r="K136" s="119"/>
      <c r="L136" s="119"/>
      <c r="M136" s="74"/>
      <c r="N136" s="74"/>
      <c r="O136" s="20"/>
    </row>
    <row r="137" spans="2:15" x14ac:dyDescent="0.25">
      <c r="B137" s="16"/>
      <c r="C137" s="74"/>
      <c r="D137" s="5"/>
      <c r="E137" s="5"/>
      <c r="F137" s="120" t="s">
        <v>1</v>
      </c>
      <c r="G137" s="120"/>
      <c r="H137" s="120"/>
      <c r="I137" s="120"/>
      <c r="J137" s="120"/>
      <c r="K137" s="120"/>
      <c r="L137" s="5"/>
      <c r="M137" s="74"/>
      <c r="N137" s="74"/>
      <c r="O137" s="20"/>
    </row>
    <row r="138" spans="2:15" x14ac:dyDescent="0.25">
      <c r="B138" s="16"/>
      <c r="C138" s="74"/>
      <c r="D138" s="5"/>
      <c r="E138" s="74"/>
      <c r="F138" s="124" t="s">
        <v>22</v>
      </c>
      <c r="G138" s="124"/>
      <c r="H138" s="65" t="s">
        <v>20</v>
      </c>
      <c r="I138" s="65" t="s">
        <v>3</v>
      </c>
      <c r="J138" s="65" t="s">
        <v>21</v>
      </c>
      <c r="K138" s="65" t="s">
        <v>18</v>
      </c>
      <c r="L138" s="5"/>
      <c r="M138" s="74"/>
      <c r="N138" s="74"/>
      <c r="O138" s="20"/>
    </row>
    <row r="139" spans="2:15" x14ac:dyDescent="0.25">
      <c r="B139" s="16"/>
      <c r="C139" s="74"/>
      <c r="D139" s="5"/>
      <c r="E139" s="74"/>
      <c r="F139" s="66" t="s">
        <v>52</v>
      </c>
      <c r="G139" s="72"/>
      <c r="H139" s="63">
        <v>28.148336</v>
      </c>
      <c r="I139" s="69">
        <f>+H139/H$147</f>
        <v>0.32047095233271222</v>
      </c>
      <c r="J139" s="63">
        <v>20.997336000000001</v>
      </c>
      <c r="K139" s="69">
        <f>+J139/H139</f>
        <v>0.74595301121885149</v>
      </c>
      <c r="L139" s="5"/>
      <c r="M139" s="74"/>
      <c r="N139" s="74"/>
      <c r="O139" s="20"/>
    </row>
    <row r="140" spans="2:15" x14ac:dyDescent="0.25">
      <c r="B140" s="16"/>
      <c r="C140" s="74"/>
      <c r="D140" s="5"/>
      <c r="E140" s="74"/>
      <c r="F140" s="66" t="s">
        <v>50</v>
      </c>
      <c r="G140" s="72"/>
      <c r="H140" s="63">
        <v>16.416833</v>
      </c>
      <c r="I140" s="69">
        <f t="shared" ref="I140:I146" si="19">+H140/H$147</f>
        <v>0.18690689587466547</v>
      </c>
      <c r="J140" s="63">
        <v>13.065593999999999</v>
      </c>
      <c r="K140" s="69">
        <f t="shared" ref="K140:K147" si="20">+J140/H140</f>
        <v>0.79586568249795797</v>
      </c>
      <c r="L140" s="5"/>
      <c r="M140" s="74"/>
      <c r="N140" s="74"/>
      <c r="O140" s="20"/>
    </row>
    <row r="141" spans="2:15" x14ac:dyDescent="0.25">
      <c r="B141" s="16"/>
      <c r="C141" s="74"/>
      <c r="D141" s="5"/>
      <c r="E141" s="74"/>
      <c r="F141" s="66" t="s">
        <v>60</v>
      </c>
      <c r="G141" s="72"/>
      <c r="H141" s="63">
        <v>10.4505</v>
      </c>
      <c r="I141" s="69">
        <f t="shared" si="19"/>
        <v>0.11897973959643686</v>
      </c>
      <c r="J141" s="63">
        <v>9.7862489999999998</v>
      </c>
      <c r="K141" s="69">
        <f t="shared" si="20"/>
        <v>0.9364383522319506</v>
      </c>
      <c r="L141" s="5"/>
      <c r="M141" s="74"/>
      <c r="N141" s="74"/>
      <c r="O141" s="20"/>
    </row>
    <row r="142" spans="2:15" x14ac:dyDescent="0.25">
      <c r="B142" s="16"/>
      <c r="C142" s="74"/>
      <c r="D142" s="5"/>
      <c r="E142" s="74"/>
      <c r="F142" s="66" t="s">
        <v>54</v>
      </c>
      <c r="G142" s="72"/>
      <c r="H142" s="63">
        <v>13.142113999999999</v>
      </c>
      <c r="I142" s="69">
        <f t="shared" si="19"/>
        <v>0.14962397028531527</v>
      </c>
      <c r="J142" s="63">
        <v>7.4731260000000006</v>
      </c>
      <c r="K142" s="69">
        <f t="shared" si="20"/>
        <v>0.56863956590241116</v>
      </c>
      <c r="L142" s="5"/>
      <c r="M142" s="74"/>
      <c r="N142" s="74"/>
      <c r="O142" s="20"/>
    </row>
    <row r="143" spans="2:15" x14ac:dyDescent="0.25">
      <c r="B143" s="16"/>
      <c r="C143" s="74"/>
      <c r="D143" s="5"/>
      <c r="E143" s="74"/>
      <c r="F143" s="66" t="s">
        <v>59</v>
      </c>
      <c r="G143" s="72"/>
      <c r="H143" s="63">
        <v>6.2221009999999994</v>
      </c>
      <c r="I143" s="69">
        <f t="shared" si="19"/>
        <v>7.0839094466554647E-2</v>
      </c>
      <c r="J143" s="63">
        <v>5.0041570000000002</v>
      </c>
      <c r="K143" s="69">
        <f>+J143/H143</f>
        <v>0.80425518647157945</v>
      </c>
      <c r="L143" s="5"/>
      <c r="M143" s="74"/>
      <c r="N143" s="74"/>
      <c r="O143" s="20"/>
    </row>
    <row r="144" spans="2:15" x14ac:dyDescent="0.25">
      <c r="B144" s="16"/>
      <c r="C144" s="74"/>
      <c r="D144" s="5"/>
      <c r="E144" s="74"/>
      <c r="F144" s="66" t="s">
        <v>53</v>
      </c>
      <c r="G144" s="72"/>
      <c r="H144" s="63">
        <v>3.778438</v>
      </c>
      <c r="I144" s="69">
        <f t="shared" si="19"/>
        <v>4.3017804824772181E-2</v>
      </c>
      <c r="J144" s="63">
        <v>2.928283</v>
      </c>
      <c r="K144" s="69">
        <f t="shared" si="20"/>
        <v>0.77499829294539169</v>
      </c>
      <c r="L144" s="5"/>
      <c r="M144" s="74"/>
      <c r="N144" s="74"/>
      <c r="O144" s="20"/>
    </row>
    <row r="145" spans="2:15" x14ac:dyDescent="0.25">
      <c r="B145" s="16"/>
      <c r="C145" s="74"/>
      <c r="D145" s="5"/>
      <c r="E145" s="74"/>
      <c r="F145" s="66" t="s">
        <v>81</v>
      </c>
      <c r="G145" s="72"/>
      <c r="H145" s="63">
        <v>2.7842890000000002</v>
      </c>
      <c r="I145" s="69">
        <f t="shared" si="19"/>
        <v>3.1699342632527022E-2</v>
      </c>
      <c r="J145" s="63">
        <v>1.4102399999999999</v>
      </c>
      <c r="K145" s="69">
        <f t="shared" si="20"/>
        <v>0.50649914574241384</v>
      </c>
      <c r="L145" s="5"/>
      <c r="M145" s="74"/>
      <c r="N145" s="74"/>
      <c r="O145" s="20"/>
    </row>
    <row r="146" spans="2:15" x14ac:dyDescent="0.25">
      <c r="B146" s="16"/>
      <c r="C146" s="74"/>
      <c r="D146" s="5"/>
      <c r="E146" s="74"/>
      <c r="F146" s="66" t="s">
        <v>55</v>
      </c>
      <c r="G146" s="72"/>
      <c r="H146" s="63">
        <v>6.8916710000000005</v>
      </c>
      <c r="I146" s="69">
        <f t="shared" si="19"/>
        <v>7.8462199987016479E-2</v>
      </c>
      <c r="J146" s="63">
        <v>1.6300760000000001</v>
      </c>
      <c r="K146" s="69">
        <f t="shared" si="20"/>
        <v>0.23652841234005512</v>
      </c>
      <c r="L146" s="5"/>
      <c r="M146" s="74"/>
      <c r="N146" s="74"/>
      <c r="O146" s="20"/>
    </row>
    <row r="147" spans="2:15" x14ac:dyDescent="0.25">
      <c r="B147" s="16"/>
      <c r="C147" s="74"/>
      <c r="D147" s="5"/>
      <c r="E147" s="74"/>
      <c r="F147" s="67" t="s">
        <v>0</v>
      </c>
      <c r="G147" s="73"/>
      <c r="H147" s="52">
        <f>SUM(H139:H146)</f>
        <v>87.834281999999988</v>
      </c>
      <c r="I147" s="68">
        <f>SUM(I139:I146)</f>
        <v>1</v>
      </c>
      <c r="J147" s="64">
        <f>SUM(J139:J146)</f>
        <v>62.295061000000004</v>
      </c>
      <c r="K147" s="68">
        <f t="shared" si="20"/>
        <v>0.70923402094867716</v>
      </c>
      <c r="L147" s="5"/>
      <c r="M147" s="74"/>
      <c r="N147" s="74"/>
      <c r="O147" s="20"/>
    </row>
    <row r="148" spans="2:15" x14ac:dyDescent="0.25">
      <c r="B148" s="16"/>
      <c r="C148" s="74"/>
      <c r="D148" s="3"/>
      <c r="E148" s="5"/>
      <c r="F148" s="123" t="s">
        <v>90</v>
      </c>
      <c r="G148" s="123"/>
      <c r="H148" s="123"/>
      <c r="I148" s="123"/>
      <c r="J148" s="123"/>
      <c r="K148" s="123"/>
      <c r="L148" s="5"/>
      <c r="M148" s="3"/>
      <c r="N148" s="74"/>
      <c r="O148" s="20"/>
    </row>
    <row r="149" spans="2:15" x14ac:dyDescent="0.25">
      <c r="B149" s="16"/>
      <c r="C149" s="74"/>
      <c r="D149" s="5"/>
      <c r="E149" s="5"/>
      <c r="F149" s="92"/>
      <c r="G149" s="92"/>
      <c r="H149" s="5"/>
      <c r="I149" s="5"/>
      <c r="J149" s="5"/>
      <c r="K149" s="5"/>
      <c r="L149" s="5"/>
      <c r="M149" s="74"/>
      <c r="N149" s="74"/>
      <c r="O149" s="20"/>
    </row>
    <row r="150" spans="2:15" ht="15" customHeight="1" x14ac:dyDescent="0.25">
      <c r="B150" s="16"/>
      <c r="C150" s="118" t="str">
        <f>+CONCATENATE("Al al cierre del 2017,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al cierre del 2017,  los 68  proyectos presupuestados para el 2017, 7 no cuentan con ningún avance en ejecución del gasto, mientras que 7 (10.3% de proyectos) no superan el 50,0% de ejecución, 25 proyectos (36.8% del total) tienen un nivel de ejecución mayor al 50,0% pero no culminan al 100% y 29 proyectos por S/ 14.8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0"/>
    </row>
    <row r="153" spans="2:15" x14ac:dyDescent="0.25">
      <c r="B153" s="16"/>
      <c r="C153" s="74"/>
      <c r="D153" s="74"/>
      <c r="E153" s="119" t="s">
        <v>66</v>
      </c>
      <c r="F153" s="119"/>
      <c r="G153" s="119"/>
      <c r="H153" s="119"/>
      <c r="I153" s="119"/>
      <c r="J153" s="119"/>
      <c r="K153" s="119"/>
      <c r="L153" s="119"/>
      <c r="M153" s="74"/>
      <c r="N153" s="74"/>
      <c r="O153" s="20"/>
    </row>
    <row r="154" spans="2:15" x14ac:dyDescent="0.25">
      <c r="B154" s="16"/>
      <c r="C154" s="74"/>
      <c r="D154" s="74"/>
      <c r="E154" s="5"/>
      <c r="F154" s="120" t="s">
        <v>33</v>
      </c>
      <c r="G154" s="120"/>
      <c r="H154" s="120"/>
      <c r="I154" s="120"/>
      <c r="J154" s="120"/>
      <c r="K154" s="120"/>
      <c r="L154" s="5"/>
      <c r="M154" s="74"/>
      <c r="N154" s="74"/>
      <c r="O154" s="20"/>
    </row>
    <row r="155" spans="2:15" x14ac:dyDescent="0.25">
      <c r="B155" s="16"/>
      <c r="C155" s="74"/>
      <c r="D155" s="74"/>
      <c r="E155" s="74"/>
      <c r="F155" s="65" t="s">
        <v>25</v>
      </c>
      <c r="G155" s="65" t="s">
        <v>18</v>
      </c>
      <c r="H155" s="65" t="s">
        <v>20</v>
      </c>
      <c r="I155" s="65" t="s">
        <v>7</v>
      </c>
      <c r="J155" s="65" t="s">
        <v>24</v>
      </c>
      <c r="K155" s="65" t="s">
        <v>3</v>
      </c>
      <c r="L155" s="74"/>
      <c r="M155" s="74"/>
      <c r="N155" s="74"/>
      <c r="O155" s="20"/>
    </row>
    <row r="156" spans="2:15" x14ac:dyDescent="0.25">
      <c r="B156" s="16"/>
      <c r="C156" s="74"/>
      <c r="D156" s="74"/>
      <c r="E156" s="74"/>
      <c r="F156" s="77" t="s">
        <v>26</v>
      </c>
      <c r="G156" s="69">
        <f>+I156/H156</f>
        <v>0</v>
      </c>
      <c r="H156" s="63">
        <v>1.180436</v>
      </c>
      <c r="I156" s="63">
        <v>0</v>
      </c>
      <c r="J156" s="77">
        <v>7</v>
      </c>
      <c r="K156" s="69">
        <f>+J156/J$160</f>
        <v>0.10294117647058823</v>
      </c>
      <c r="L156" s="74"/>
      <c r="M156" s="74"/>
      <c r="N156" s="74"/>
      <c r="O156" s="20"/>
    </row>
    <row r="157" spans="2:15" x14ac:dyDescent="0.25">
      <c r="B157" s="16"/>
      <c r="C157" s="74"/>
      <c r="D157" s="74"/>
      <c r="E157" s="74"/>
      <c r="F157" s="77" t="s">
        <v>27</v>
      </c>
      <c r="G157" s="69">
        <f t="shared" ref="G157:G160" si="21">+I157/H157</f>
        <v>0.16834098350774265</v>
      </c>
      <c r="H157" s="63">
        <v>16.457359</v>
      </c>
      <c r="I157" s="63">
        <v>2.770448</v>
      </c>
      <c r="J157" s="77">
        <v>7</v>
      </c>
      <c r="K157" s="69">
        <f t="shared" ref="K157:K159" si="22">+J157/J$160</f>
        <v>0.10294117647058823</v>
      </c>
      <c r="L157" s="74"/>
      <c r="M157" s="74"/>
      <c r="N157" s="74"/>
      <c r="O157" s="20"/>
    </row>
    <row r="158" spans="2:15" x14ac:dyDescent="0.25">
      <c r="B158" s="16"/>
      <c r="C158" s="74"/>
      <c r="D158" s="74"/>
      <c r="E158" s="74"/>
      <c r="F158" s="77" t="s">
        <v>28</v>
      </c>
      <c r="G158" s="69">
        <f t="shared" si="21"/>
        <v>0.8085952694494134</v>
      </c>
      <c r="H158" s="63">
        <v>55.329458000000002</v>
      </c>
      <c r="I158" s="63">
        <v>44.739138000000004</v>
      </c>
      <c r="J158" s="77">
        <v>25</v>
      </c>
      <c r="K158" s="69">
        <f t="shared" si="22"/>
        <v>0.36764705882352944</v>
      </c>
      <c r="L158" s="74"/>
      <c r="M158" s="74"/>
      <c r="N158" s="74"/>
      <c r="O158" s="20"/>
    </row>
    <row r="159" spans="2:15" x14ac:dyDescent="0.25">
      <c r="B159" s="16"/>
      <c r="C159" s="74"/>
      <c r="D159" s="74"/>
      <c r="E159" s="74"/>
      <c r="F159" s="77" t="s">
        <v>29</v>
      </c>
      <c r="G159" s="69">
        <f t="shared" si="21"/>
        <v>0.99451450589085388</v>
      </c>
      <c r="H159" s="63">
        <v>14.867029000000002</v>
      </c>
      <c r="I159" s="63">
        <v>14.785475999999997</v>
      </c>
      <c r="J159" s="77">
        <v>29</v>
      </c>
      <c r="K159" s="69">
        <f t="shared" si="22"/>
        <v>0.4264705882352941</v>
      </c>
      <c r="L159" s="74"/>
      <c r="M159" s="74"/>
      <c r="N159" s="74"/>
      <c r="O159" s="20"/>
    </row>
    <row r="160" spans="2:15" x14ac:dyDescent="0.25">
      <c r="B160" s="16"/>
      <c r="C160" s="74"/>
      <c r="D160" s="74"/>
      <c r="E160" s="74"/>
      <c r="F160" s="78" t="s">
        <v>0</v>
      </c>
      <c r="G160" s="68">
        <f t="shared" si="21"/>
        <v>0.70923403233375326</v>
      </c>
      <c r="H160" s="52">
        <f t="shared" ref="H160:J160" si="23">SUM(H156:H159)</f>
        <v>87.834282000000002</v>
      </c>
      <c r="I160" s="64">
        <f t="shared" si="23"/>
        <v>62.295062000000001</v>
      </c>
      <c r="J160" s="78">
        <f t="shared" si="23"/>
        <v>68</v>
      </c>
      <c r="K160" s="68">
        <f>SUM(K156:K159)</f>
        <v>1</v>
      </c>
      <c r="L160" s="74"/>
      <c r="M160" s="74"/>
      <c r="N160" s="74"/>
      <c r="O160" s="20"/>
    </row>
    <row r="161" spans="2:15" x14ac:dyDescent="0.25">
      <c r="B161" s="16"/>
      <c r="C161" s="74"/>
      <c r="D161" s="3"/>
      <c r="E161" s="5"/>
      <c r="F161" s="123" t="s">
        <v>90</v>
      </c>
      <c r="G161" s="123"/>
      <c r="H161" s="123"/>
      <c r="I161" s="123"/>
      <c r="J161" s="123"/>
      <c r="K161" s="123"/>
      <c r="L161" s="5"/>
      <c r="M161" s="3"/>
      <c r="N161" s="74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17" t="s">
        <v>31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7"/>
    </row>
    <row r="168" spans="2:15" x14ac:dyDescent="0.25">
      <c r="B168" s="16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60.8%, mientras que para los proyectos del tipo social se registra un avance del 30.8% a dos meses de culminar el año 2017. Cabe resaltar que estos dos tipos de proyectos absorben el 88.1%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4"/>
      <c r="D171" s="74"/>
      <c r="E171" s="5"/>
      <c r="F171" s="5"/>
      <c r="G171" s="5"/>
      <c r="H171" s="5"/>
      <c r="I171" s="5"/>
      <c r="J171" s="5"/>
      <c r="K171" s="5"/>
      <c r="L171" s="5"/>
      <c r="M171" s="74"/>
      <c r="N171" s="74"/>
      <c r="O171" s="20"/>
    </row>
    <row r="172" spans="2:15" x14ac:dyDescent="0.25">
      <c r="B172" s="16"/>
      <c r="C172" s="74"/>
      <c r="D172" s="74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4"/>
      <c r="N172" s="74"/>
      <c r="O172" s="20"/>
    </row>
    <row r="173" spans="2:15" x14ac:dyDescent="0.25">
      <c r="B173" s="16"/>
      <c r="C173" s="74"/>
      <c r="D173" s="74"/>
      <c r="E173" s="5"/>
      <c r="F173" s="120" t="s">
        <v>1</v>
      </c>
      <c r="G173" s="120"/>
      <c r="H173" s="120"/>
      <c r="I173" s="120"/>
      <c r="J173" s="120"/>
      <c r="K173" s="120"/>
      <c r="L173" s="5"/>
      <c r="M173" s="74"/>
      <c r="N173" s="74"/>
      <c r="O173" s="20"/>
    </row>
    <row r="174" spans="2:15" x14ac:dyDescent="0.25">
      <c r="B174" s="16"/>
      <c r="C174" s="74"/>
      <c r="D174" s="74"/>
      <c r="E174" s="5"/>
      <c r="F174" s="124" t="s">
        <v>32</v>
      </c>
      <c r="G174" s="124"/>
      <c r="H174" s="65" t="s">
        <v>6</v>
      </c>
      <c r="I174" s="65" t="s">
        <v>16</v>
      </c>
      <c r="J174" s="65" t="s">
        <v>17</v>
      </c>
      <c r="K174" s="65" t="s">
        <v>18</v>
      </c>
      <c r="L174" s="5"/>
      <c r="M174" s="74"/>
      <c r="N174" s="74"/>
      <c r="O174" s="20"/>
    </row>
    <row r="175" spans="2:15" x14ac:dyDescent="0.25">
      <c r="B175" s="16"/>
      <c r="C175" s="74"/>
      <c r="D175" s="74"/>
      <c r="E175" s="5"/>
      <c r="F175" s="66" t="s">
        <v>13</v>
      </c>
      <c r="G175" s="49"/>
      <c r="H175" s="62">
        <v>63.042229999999989</v>
      </c>
      <c r="I175" s="69">
        <f>+H175/H$179</f>
        <v>0.38694501080446186</v>
      </c>
      <c r="J175" s="63">
        <v>38.304215999999997</v>
      </c>
      <c r="K175" s="69">
        <f>+J175/H175</f>
        <v>0.60759614626576508</v>
      </c>
      <c r="L175" s="5"/>
      <c r="M175" s="74"/>
      <c r="N175" s="74"/>
      <c r="O175" s="20"/>
    </row>
    <row r="176" spans="2:15" x14ac:dyDescent="0.25">
      <c r="B176" s="16"/>
      <c r="C176" s="74"/>
      <c r="D176" s="74"/>
      <c r="E176" s="5"/>
      <c r="F176" s="66" t="s">
        <v>14</v>
      </c>
      <c r="G176" s="49"/>
      <c r="H176" s="63">
        <v>80.545579000000004</v>
      </c>
      <c r="I176" s="69">
        <f t="shared" ref="I176:I178" si="24">+H176/H$179</f>
        <v>0.49437829112971798</v>
      </c>
      <c r="J176" s="63">
        <v>24.799717999999999</v>
      </c>
      <c r="K176" s="69">
        <f t="shared" ref="K176:K179" si="25">+J176/H176</f>
        <v>0.307896700326656</v>
      </c>
      <c r="L176" s="5"/>
      <c r="M176" s="74"/>
      <c r="N176" s="74"/>
      <c r="O176" s="20"/>
    </row>
    <row r="177" spans="2:15" x14ac:dyDescent="0.25">
      <c r="B177" s="16"/>
      <c r="C177" s="74"/>
      <c r="D177" s="74"/>
      <c r="E177" s="5"/>
      <c r="F177" s="66" t="s">
        <v>23</v>
      </c>
      <c r="G177" s="49"/>
      <c r="H177" s="63">
        <v>10.476849</v>
      </c>
      <c r="I177" s="69">
        <f t="shared" si="24"/>
        <v>6.4305536931382593E-2</v>
      </c>
      <c r="J177" s="63">
        <v>7.5803929999999999</v>
      </c>
      <c r="K177" s="69">
        <f t="shared" si="25"/>
        <v>0.72353748727312961</v>
      </c>
      <c r="L177" s="5"/>
      <c r="M177" s="74"/>
      <c r="N177" s="74"/>
      <c r="O177" s="20"/>
    </row>
    <row r="178" spans="2:15" x14ac:dyDescent="0.25">
      <c r="B178" s="16"/>
      <c r="C178" s="74"/>
      <c r="D178" s="74"/>
      <c r="E178" s="5"/>
      <c r="F178" s="66" t="s">
        <v>15</v>
      </c>
      <c r="G178" s="49"/>
      <c r="H178" s="63">
        <v>8.8583110000000005</v>
      </c>
      <c r="I178" s="69">
        <f t="shared" si="24"/>
        <v>5.4371161134437726E-2</v>
      </c>
      <c r="J178" s="63">
        <v>5.8613459999999993</v>
      </c>
      <c r="K178" s="69">
        <f t="shared" si="25"/>
        <v>0.66167760422951949</v>
      </c>
      <c r="L178" s="5"/>
      <c r="M178" s="74"/>
      <c r="N178" s="74"/>
      <c r="O178" s="20"/>
    </row>
    <row r="179" spans="2:15" x14ac:dyDescent="0.25">
      <c r="B179" s="16"/>
      <c r="C179" s="74"/>
      <c r="D179" s="74"/>
      <c r="E179" s="5"/>
      <c r="F179" s="67" t="s">
        <v>0</v>
      </c>
      <c r="G179" s="51"/>
      <c r="H179" s="52">
        <f>SUM(H175:H178)</f>
        <v>162.92296899999997</v>
      </c>
      <c r="I179" s="68">
        <f>SUM(I175:I178)</f>
        <v>1.0000000000000002</v>
      </c>
      <c r="J179" s="64">
        <f>SUM(J175:J178)</f>
        <v>76.545672999999994</v>
      </c>
      <c r="K179" s="68">
        <f t="shared" si="25"/>
        <v>0.46982738818122083</v>
      </c>
      <c r="L179" s="5"/>
      <c r="M179" s="74"/>
      <c r="N179" s="74"/>
      <c r="O179" s="20"/>
    </row>
    <row r="180" spans="2:15" x14ac:dyDescent="0.25">
      <c r="B180" s="16"/>
      <c r="C180" s="74"/>
      <c r="D180" s="3"/>
      <c r="E180" s="5"/>
      <c r="F180" s="123" t="s">
        <v>90</v>
      </c>
      <c r="G180" s="123"/>
      <c r="H180" s="123"/>
      <c r="I180" s="123"/>
      <c r="J180" s="123"/>
      <c r="K180" s="123"/>
      <c r="L180" s="5"/>
      <c r="M180" s="3"/>
      <c r="N180" s="74"/>
      <c r="O180" s="20"/>
    </row>
    <row r="181" spans="2:15" x14ac:dyDescent="0.25">
      <c r="B181" s="16"/>
      <c r="C181" s="74"/>
      <c r="D181" s="74"/>
      <c r="E181" s="5"/>
      <c r="F181" s="5"/>
      <c r="G181" s="5"/>
      <c r="H181" s="5"/>
      <c r="I181" s="5"/>
      <c r="J181" s="5"/>
      <c r="K181" s="5"/>
      <c r="L181" s="5"/>
      <c r="M181" s="74"/>
      <c r="N181" s="74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61.2%, del mismo modo para proyectos SANEAMIENTO se tiene un nivel de avance de 20.2%. Cabe destacar que solo estos dos sectores concentran el 63.9%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4"/>
      <c r="D184" s="5"/>
      <c r="E184" s="5"/>
      <c r="F184" s="5"/>
      <c r="G184" s="5"/>
      <c r="H184" s="74"/>
      <c r="I184" s="74"/>
      <c r="J184" s="74"/>
      <c r="K184" s="74"/>
      <c r="L184" s="74"/>
      <c r="M184" s="74"/>
      <c r="N184" s="74"/>
      <c r="O184" s="20"/>
    </row>
    <row r="185" spans="2:15" x14ac:dyDescent="0.25">
      <c r="B185" s="16"/>
      <c r="C185" s="74"/>
      <c r="D185" s="5"/>
      <c r="E185" s="119" t="s">
        <v>61</v>
      </c>
      <c r="F185" s="119"/>
      <c r="G185" s="119"/>
      <c r="H185" s="119"/>
      <c r="I185" s="119"/>
      <c r="J185" s="119"/>
      <c r="K185" s="119"/>
      <c r="L185" s="119"/>
      <c r="M185" s="74"/>
      <c r="N185" s="74"/>
      <c r="O185" s="20"/>
    </row>
    <row r="186" spans="2:15" x14ac:dyDescent="0.25">
      <c r="B186" s="16"/>
      <c r="C186" s="74"/>
      <c r="D186" s="5"/>
      <c r="E186" s="5"/>
      <c r="F186" s="120" t="s">
        <v>1</v>
      </c>
      <c r="G186" s="120"/>
      <c r="H186" s="120"/>
      <c r="I186" s="120"/>
      <c r="J186" s="120"/>
      <c r="K186" s="120"/>
      <c r="L186" s="5"/>
      <c r="M186" s="74"/>
      <c r="N186" s="74"/>
      <c r="O186" s="20"/>
    </row>
    <row r="187" spans="2:15" x14ac:dyDescent="0.25">
      <c r="B187" s="16"/>
      <c r="C187" s="74"/>
      <c r="D187" s="5"/>
      <c r="E187" s="74"/>
      <c r="F187" s="124" t="s">
        <v>22</v>
      </c>
      <c r="G187" s="124"/>
      <c r="H187" s="65" t="s">
        <v>20</v>
      </c>
      <c r="I187" s="65" t="s">
        <v>3</v>
      </c>
      <c r="J187" s="65" t="s">
        <v>21</v>
      </c>
      <c r="K187" s="65" t="s">
        <v>18</v>
      </c>
      <c r="L187" s="5"/>
      <c r="M187" s="74"/>
      <c r="N187" s="74"/>
      <c r="O187" s="20"/>
    </row>
    <row r="188" spans="2:15" x14ac:dyDescent="0.25">
      <c r="B188" s="16"/>
      <c r="C188" s="74"/>
      <c r="D188" s="5"/>
      <c r="E188" s="74"/>
      <c r="F188" s="66" t="s">
        <v>50</v>
      </c>
      <c r="G188" s="72"/>
      <c r="H188" s="63">
        <v>42.667473999999999</v>
      </c>
      <c r="I188" s="69">
        <f>+H188/H$196</f>
        <v>0.26188740766196078</v>
      </c>
      <c r="J188" s="63">
        <v>26.131853</v>
      </c>
      <c r="K188" s="69">
        <f>+J188/H188</f>
        <v>0.61245371591484421</v>
      </c>
      <c r="L188" s="5"/>
      <c r="M188" s="74"/>
      <c r="N188" s="74"/>
      <c r="O188" s="20"/>
    </row>
    <row r="189" spans="2:15" x14ac:dyDescent="0.25">
      <c r="B189" s="16"/>
      <c r="C189" s="74"/>
      <c r="D189" s="5"/>
      <c r="E189" s="74"/>
      <c r="F189" s="66" t="s">
        <v>51</v>
      </c>
      <c r="G189" s="72"/>
      <c r="H189" s="63">
        <v>61.391812000000002</v>
      </c>
      <c r="I189" s="69">
        <f t="shared" ref="I189:I195" si="26">+H189/H$196</f>
        <v>0.376814959712648</v>
      </c>
      <c r="J189" s="63">
        <v>12.388886000000001</v>
      </c>
      <c r="K189" s="69">
        <f t="shared" ref="K189:K191" si="27">+J189/H189</f>
        <v>0.20180029871084437</v>
      </c>
      <c r="L189" s="5"/>
      <c r="M189" s="74"/>
      <c r="N189" s="74"/>
      <c r="O189" s="20"/>
    </row>
    <row r="190" spans="2:15" x14ac:dyDescent="0.25">
      <c r="B190" s="16"/>
      <c r="C190" s="74"/>
      <c r="D190" s="5"/>
      <c r="E190" s="74"/>
      <c r="F190" s="66" t="s">
        <v>52</v>
      </c>
      <c r="G190" s="72"/>
      <c r="H190" s="63">
        <v>11.309766999999999</v>
      </c>
      <c r="I190" s="69">
        <f t="shared" si="26"/>
        <v>6.941787931694271E-2</v>
      </c>
      <c r="J190" s="63">
        <v>8.8813309999999994</v>
      </c>
      <c r="K190" s="69">
        <f t="shared" si="27"/>
        <v>0.78527974979502235</v>
      </c>
      <c r="L190" s="5"/>
      <c r="M190" s="74"/>
      <c r="N190" s="74"/>
      <c r="O190" s="20"/>
    </row>
    <row r="191" spans="2:15" x14ac:dyDescent="0.25">
      <c r="B191" s="16"/>
      <c r="C191" s="74"/>
      <c r="D191" s="5"/>
      <c r="E191" s="74"/>
      <c r="F191" s="66" t="s">
        <v>60</v>
      </c>
      <c r="G191" s="72"/>
      <c r="H191" s="63">
        <v>10.476849</v>
      </c>
      <c r="I191" s="69">
        <f t="shared" si="26"/>
        <v>6.4305536931382579E-2</v>
      </c>
      <c r="J191" s="63">
        <v>7.5803929999999999</v>
      </c>
      <c r="K191" s="69">
        <f t="shared" si="27"/>
        <v>0.72353748727312961</v>
      </c>
      <c r="L191" s="5"/>
      <c r="M191" s="74"/>
      <c r="N191" s="74"/>
      <c r="O191" s="20"/>
    </row>
    <row r="192" spans="2:15" x14ac:dyDescent="0.25">
      <c r="B192" s="16"/>
      <c r="C192" s="74"/>
      <c r="D192" s="5"/>
      <c r="E192" s="74"/>
      <c r="F192" s="66" t="s">
        <v>54</v>
      </c>
      <c r="G192" s="72"/>
      <c r="H192" s="63">
        <v>8.8583110000000005</v>
      </c>
      <c r="I192" s="69">
        <f t="shared" si="26"/>
        <v>5.4371161134437712E-2</v>
      </c>
      <c r="J192" s="63">
        <v>5.8613459999999993</v>
      </c>
      <c r="K192" s="69">
        <f>+J192/H192</f>
        <v>0.66167760422951949</v>
      </c>
      <c r="L192" s="5"/>
      <c r="M192" s="74"/>
      <c r="N192" s="74"/>
      <c r="O192" s="20"/>
    </row>
    <row r="193" spans="2:15" x14ac:dyDescent="0.25">
      <c r="B193" s="16"/>
      <c r="C193" s="74"/>
      <c r="D193" s="5"/>
      <c r="E193" s="74"/>
      <c r="F193" s="66" t="s">
        <v>93</v>
      </c>
      <c r="G193" s="72"/>
      <c r="H193" s="63">
        <v>4.7604639999999998</v>
      </c>
      <c r="I193" s="69">
        <f t="shared" si="26"/>
        <v>2.921910906251653E-2</v>
      </c>
      <c r="J193" s="63">
        <v>4.0854679999999997</v>
      </c>
      <c r="K193" s="69">
        <f t="shared" ref="K193:K196" si="28">+J193/H193</f>
        <v>0.85820793939414308</v>
      </c>
      <c r="L193" s="5"/>
      <c r="M193" s="74"/>
      <c r="N193" s="74"/>
      <c r="O193" s="20"/>
    </row>
    <row r="194" spans="2:15" x14ac:dyDescent="0.25">
      <c r="B194" s="16"/>
      <c r="C194" s="74"/>
      <c r="D194" s="5"/>
      <c r="E194" s="74"/>
      <c r="F194" s="66" t="s">
        <v>75</v>
      </c>
      <c r="G194" s="72"/>
      <c r="H194" s="63">
        <v>6.0234359999999993</v>
      </c>
      <c r="I194" s="69">
        <f t="shared" si="26"/>
        <v>3.6971066983194981E-2</v>
      </c>
      <c r="J194" s="63">
        <v>2.7551480000000002</v>
      </c>
      <c r="K194" s="69">
        <f t="shared" si="28"/>
        <v>0.45740471053398768</v>
      </c>
      <c r="L194" s="5"/>
      <c r="M194" s="74"/>
      <c r="N194" s="74"/>
      <c r="O194" s="20"/>
    </row>
    <row r="195" spans="2:15" x14ac:dyDescent="0.25">
      <c r="B195" s="16"/>
      <c r="C195" s="74"/>
      <c r="D195" s="5"/>
      <c r="E195" s="74"/>
      <c r="F195" s="66" t="s">
        <v>55</v>
      </c>
      <c r="G195" s="72"/>
      <c r="H195" s="63">
        <v>17.434856000000003</v>
      </c>
      <c r="I195" s="69">
        <f t="shared" si="26"/>
        <v>0.1070128791969167</v>
      </c>
      <c r="J195" s="63">
        <v>8.8612479999999998</v>
      </c>
      <c r="K195" s="69">
        <f t="shared" si="28"/>
        <v>0.50824899270748192</v>
      </c>
      <c r="L195" s="5"/>
      <c r="M195" s="74"/>
      <c r="N195" s="74"/>
      <c r="O195" s="20"/>
    </row>
    <row r="196" spans="2:15" x14ac:dyDescent="0.25">
      <c r="B196" s="16"/>
      <c r="C196" s="74"/>
      <c r="D196" s="5"/>
      <c r="E196" s="74"/>
      <c r="F196" s="67" t="s">
        <v>0</v>
      </c>
      <c r="G196" s="73"/>
      <c r="H196" s="52">
        <f>SUM(H188:H195)</f>
        <v>162.92296899999999</v>
      </c>
      <c r="I196" s="68">
        <f>SUM(I188:I195)</f>
        <v>1</v>
      </c>
      <c r="J196" s="64">
        <f>SUM(J188:J195)</f>
        <v>76.545673000000008</v>
      </c>
      <c r="K196" s="68">
        <f t="shared" si="28"/>
        <v>0.46982738818122083</v>
      </c>
      <c r="L196" s="5"/>
      <c r="M196" s="74"/>
      <c r="N196" s="74"/>
      <c r="O196" s="20"/>
    </row>
    <row r="197" spans="2:15" x14ac:dyDescent="0.25">
      <c r="B197" s="16"/>
      <c r="C197" s="74"/>
      <c r="D197" s="3"/>
      <c r="E197" s="5"/>
      <c r="F197" s="123" t="s">
        <v>90</v>
      </c>
      <c r="G197" s="123"/>
      <c r="H197" s="123"/>
      <c r="I197" s="123"/>
      <c r="J197" s="123"/>
      <c r="K197" s="123"/>
      <c r="L197" s="5"/>
      <c r="M197" s="3"/>
      <c r="N197" s="74"/>
      <c r="O197" s="20"/>
    </row>
    <row r="198" spans="2:15" x14ac:dyDescent="0.25">
      <c r="B198" s="16"/>
      <c r="C198" s="74"/>
      <c r="D198" s="5"/>
      <c r="E198" s="5"/>
      <c r="F198" s="92"/>
      <c r="G198" s="92"/>
      <c r="H198" s="5"/>
      <c r="I198" s="5"/>
      <c r="J198" s="5"/>
      <c r="K198" s="5"/>
      <c r="L198" s="5"/>
      <c r="M198" s="74"/>
      <c r="N198" s="74"/>
      <c r="O198" s="20"/>
    </row>
    <row r="199" spans="2:15" ht="15" customHeight="1" x14ac:dyDescent="0.25">
      <c r="B199" s="16"/>
      <c r="C199" s="118" t="str">
        <f>+CONCATENATE("Al al cierre del 2017,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al cierre del 2017,  los 403  proyectos presupuestados para el 2017, 83 no cuentan con ningún avance en ejecución del gasto, mientras que 49 (12.2% de proyectos) no superan el 50,0% de ejecución, 82 proyectos (20.3% del total) tienen un nivel de ejecución mayor al 50,0% pero no culminan al 100% y 189 proyectos por S/ 33.0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0"/>
    </row>
    <row r="202" spans="2:15" x14ac:dyDescent="0.25">
      <c r="B202" s="16"/>
      <c r="C202" s="74"/>
      <c r="D202" s="74"/>
      <c r="E202" s="119" t="s">
        <v>67</v>
      </c>
      <c r="F202" s="119"/>
      <c r="G202" s="119"/>
      <c r="H202" s="119"/>
      <c r="I202" s="119"/>
      <c r="J202" s="119"/>
      <c r="K202" s="119"/>
      <c r="L202" s="119"/>
      <c r="M202" s="74"/>
      <c r="N202" s="74"/>
      <c r="O202" s="20"/>
    </row>
    <row r="203" spans="2:15" x14ac:dyDescent="0.25">
      <c r="B203" s="16"/>
      <c r="C203" s="74"/>
      <c r="D203" s="74"/>
      <c r="E203" s="5"/>
      <c r="F203" s="120" t="s">
        <v>33</v>
      </c>
      <c r="G203" s="120"/>
      <c r="H203" s="120"/>
      <c r="I203" s="120"/>
      <c r="J203" s="120"/>
      <c r="K203" s="120"/>
      <c r="L203" s="5"/>
      <c r="M203" s="74"/>
      <c r="N203" s="74"/>
      <c r="O203" s="20"/>
    </row>
    <row r="204" spans="2:15" x14ac:dyDescent="0.25">
      <c r="B204" s="16"/>
      <c r="C204" s="74"/>
      <c r="D204" s="74"/>
      <c r="E204" s="74"/>
      <c r="F204" s="65" t="s">
        <v>25</v>
      </c>
      <c r="G204" s="65" t="s">
        <v>18</v>
      </c>
      <c r="H204" s="65" t="s">
        <v>20</v>
      </c>
      <c r="I204" s="65" t="s">
        <v>7</v>
      </c>
      <c r="J204" s="65" t="s">
        <v>24</v>
      </c>
      <c r="K204" s="65" t="s">
        <v>3</v>
      </c>
      <c r="L204" s="74"/>
      <c r="M204" s="74"/>
      <c r="N204" s="74"/>
      <c r="O204" s="20"/>
    </row>
    <row r="205" spans="2:15" x14ac:dyDescent="0.25">
      <c r="B205" s="16"/>
      <c r="C205" s="74"/>
      <c r="D205" s="74"/>
      <c r="E205" s="74"/>
      <c r="F205" s="77" t="s">
        <v>26</v>
      </c>
      <c r="G205" s="69">
        <f>+I205/H205</f>
        <v>0</v>
      </c>
      <c r="H205" s="63">
        <v>39.612125999999996</v>
      </c>
      <c r="I205" s="63">
        <v>0</v>
      </c>
      <c r="J205" s="77">
        <v>83</v>
      </c>
      <c r="K205" s="69">
        <f>+J205/J$209</f>
        <v>0.20595533498759305</v>
      </c>
      <c r="L205" s="74"/>
      <c r="M205" s="74"/>
      <c r="N205" s="74"/>
      <c r="O205" s="20"/>
    </row>
    <row r="206" spans="2:15" x14ac:dyDescent="0.25">
      <c r="B206" s="16"/>
      <c r="C206" s="74"/>
      <c r="D206" s="74"/>
      <c r="E206" s="74"/>
      <c r="F206" s="77" t="s">
        <v>27</v>
      </c>
      <c r="G206" s="69">
        <f t="shared" ref="G206:G209" si="29">+I206/H206</f>
        <v>0.15256889872639764</v>
      </c>
      <c r="H206" s="63">
        <v>45.731541999999997</v>
      </c>
      <c r="I206" s="63">
        <v>6.9772109999999996</v>
      </c>
      <c r="J206" s="77">
        <v>49</v>
      </c>
      <c r="K206" s="69">
        <f t="shared" ref="K206:K208" si="30">+J206/J$209</f>
        <v>0.12158808933002481</v>
      </c>
      <c r="L206" s="74"/>
      <c r="M206" s="74"/>
      <c r="N206" s="74"/>
      <c r="O206" s="20"/>
    </row>
    <row r="207" spans="2:15" x14ac:dyDescent="0.25">
      <c r="B207" s="16"/>
      <c r="C207" s="74"/>
      <c r="D207" s="74"/>
      <c r="E207" s="74"/>
      <c r="F207" s="77" t="s">
        <v>28</v>
      </c>
      <c r="G207" s="69">
        <f t="shared" si="29"/>
        <v>0.8237056918585075</v>
      </c>
      <c r="H207" s="63">
        <v>44.354545999999985</v>
      </c>
      <c r="I207" s="63">
        <v>36.535091999999985</v>
      </c>
      <c r="J207" s="77">
        <v>82</v>
      </c>
      <c r="K207" s="69">
        <f t="shared" si="30"/>
        <v>0.20347394540942929</v>
      </c>
      <c r="L207" s="74"/>
      <c r="M207" s="74"/>
      <c r="N207" s="74"/>
      <c r="O207" s="20"/>
    </row>
    <row r="208" spans="2:15" x14ac:dyDescent="0.25">
      <c r="B208" s="16"/>
      <c r="C208" s="74"/>
      <c r="D208" s="74"/>
      <c r="E208" s="74"/>
      <c r="F208" s="77" t="s">
        <v>29</v>
      </c>
      <c r="G208" s="69">
        <f t="shared" si="29"/>
        <v>0.9942395963491677</v>
      </c>
      <c r="H208" s="63">
        <v>33.224754999999988</v>
      </c>
      <c r="I208" s="63">
        <v>33.033366999999977</v>
      </c>
      <c r="J208" s="77">
        <v>189</v>
      </c>
      <c r="K208" s="69">
        <f t="shared" si="30"/>
        <v>0.46898263027295284</v>
      </c>
      <c r="L208" s="74"/>
      <c r="M208" s="74"/>
      <c r="N208" s="74"/>
      <c r="O208" s="20"/>
    </row>
    <row r="209" spans="2:15" x14ac:dyDescent="0.25">
      <c r="B209" s="16"/>
      <c r="C209" s="74"/>
      <c r="D209" s="74"/>
      <c r="E209" s="74"/>
      <c r="F209" s="99" t="s">
        <v>0</v>
      </c>
      <c r="G209" s="68">
        <f t="shared" si="29"/>
        <v>0.46982736976761069</v>
      </c>
      <c r="H209" s="52">
        <f t="shared" ref="H209:J209" si="31">SUM(H205:H208)</f>
        <v>162.92296899999997</v>
      </c>
      <c r="I209" s="64">
        <f t="shared" si="31"/>
        <v>76.545669999999959</v>
      </c>
      <c r="J209" s="52">
        <f t="shared" si="31"/>
        <v>403</v>
      </c>
      <c r="K209" s="68">
        <f>SUM(K205:K208)</f>
        <v>1</v>
      </c>
      <c r="L209" s="74"/>
      <c r="M209" s="74"/>
      <c r="N209" s="74"/>
      <c r="O209" s="20"/>
    </row>
    <row r="210" spans="2:15" x14ac:dyDescent="0.25">
      <c r="B210" s="16"/>
      <c r="C210" s="74"/>
      <c r="D210" s="3"/>
      <c r="E210" s="5"/>
      <c r="F210" s="123" t="s">
        <v>90</v>
      </c>
      <c r="G210" s="123"/>
      <c r="H210" s="123"/>
      <c r="I210" s="123"/>
      <c r="J210" s="123"/>
      <c r="K210" s="123"/>
      <c r="L210" s="5"/>
      <c r="M210" s="3"/>
      <c r="N210" s="74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8">
    <mergeCell ref="F210:K210"/>
    <mergeCell ref="F186:K186"/>
    <mergeCell ref="F187:G187"/>
    <mergeCell ref="F197:K197"/>
    <mergeCell ref="C199:N200"/>
    <mergeCell ref="E202:L202"/>
    <mergeCell ref="F203:K203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F105:K105"/>
    <mergeCell ref="F75:K75"/>
    <mergeCell ref="F76:G76"/>
    <mergeCell ref="F82:K82"/>
    <mergeCell ref="C84:N85"/>
    <mergeCell ref="E87:L87"/>
    <mergeCell ref="F88:K88"/>
    <mergeCell ref="F89:G89"/>
    <mergeCell ref="F99:K99"/>
    <mergeCell ref="C101:N102"/>
    <mergeCell ref="E104:L104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</mergeCells>
  <conditionalFormatting sqref="I81">
    <cfRule type="cellIs" dxfId="0" priority="5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2018-01-15T14:43:00Z</dcterms:modified>
</cp:coreProperties>
</file>